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_av_team.01MS-07300\Desktop\Powerpoints for Migration Workshop\Day3\Session10\"/>
    </mc:Choice>
  </mc:AlternateContent>
  <xr:revisionPtr revIDLastSave="0" documentId="13_ncr:1_{B968D167-0219-463C-9FF9-2166AD38C36D}" xr6:coauthVersionLast="40" xr6:coauthVersionMax="40" xr10:uidLastSave="{00000000-0000-0000-0000-000000000000}"/>
  <bookViews>
    <workbookView xWindow="-120" yWindow="-120" windowWidth="19440" windowHeight="11640" xr2:uid="{0B8EE0CB-E883-4EEF-BD0B-2C6A381C0209}"/>
  </bookViews>
  <sheets>
    <sheet name="Input data" sheetId="1" r:id="rId1"/>
    <sheet name="net migration estimate" sheetId="2" r:id="rId2"/>
    <sheet name="net migration estimate (2)" sheetId="3" r:id="rId3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4" i="3" l="1"/>
  <c r="I24" i="3"/>
  <c r="B24" i="3"/>
  <c r="R23" i="3"/>
  <c r="K23" i="3"/>
  <c r="D23" i="3"/>
  <c r="R22" i="3"/>
  <c r="T22" i="3" s="1"/>
  <c r="K22" i="3"/>
  <c r="D22" i="3"/>
  <c r="R21" i="3"/>
  <c r="T21" i="3" s="1"/>
  <c r="K21" i="3"/>
  <c r="M21" i="3" s="1"/>
  <c r="D21" i="3"/>
  <c r="F21" i="3" s="1"/>
  <c r="R20" i="3"/>
  <c r="T20" i="3" s="1"/>
  <c r="K20" i="3"/>
  <c r="M20" i="3" s="1"/>
  <c r="D20" i="3"/>
  <c r="F20" i="3" s="1"/>
  <c r="R19" i="3"/>
  <c r="T19" i="3" s="1"/>
  <c r="K19" i="3"/>
  <c r="M19" i="3" s="1"/>
  <c r="D19" i="3"/>
  <c r="F19" i="3" s="1"/>
  <c r="R18" i="3"/>
  <c r="T18" i="3" s="1"/>
  <c r="K18" i="3"/>
  <c r="M18" i="3" s="1"/>
  <c r="D18" i="3"/>
  <c r="F18" i="3" s="1"/>
  <c r="R17" i="3"/>
  <c r="T17" i="3" s="1"/>
  <c r="K17" i="3"/>
  <c r="M17" i="3" s="1"/>
  <c r="D17" i="3"/>
  <c r="F17" i="3" s="1"/>
  <c r="T16" i="3"/>
  <c r="R16" i="3"/>
  <c r="K16" i="3"/>
  <c r="M16" i="3" s="1"/>
  <c r="D16" i="3"/>
  <c r="F16" i="3" s="1"/>
  <c r="R15" i="3"/>
  <c r="T15" i="3" s="1"/>
  <c r="K15" i="3"/>
  <c r="M15" i="3" s="1"/>
  <c r="D15" i="3"/>
  <c r="F15" i="3" s="1"/>
  <c r="R14" i="3"/>
  <c r="T14" i="3" s="1"/>
  <c r="K14" i="3"/>
  <c r="M14" i="3" s="1"/>
  <c r="D14" i="3"/>
  <c r="F14" i="3" s="1"/>
  <c r="R13" i="3"/>
  <c r="T13" i="3" s="1"/>
  <c r="K13" i="3"/>
  <c r="M13" i="3" s="1"/>
  <c r="D13" i="3"/>
  <c r="F13" i="3" s="1"/>
  <c r="R12" i="3"/>
  <c r="T12" i="3" s="1"/>
  <c r="K12" i="3"/>
  <c r="M12" i="3" s="1"/>
  <c r="D12" i="3"/>
  <c r="F12" i="3" s="1"/>
  <c r="R11" i="3"/>
  <c r="T11" i="3" s="1"/>
  <c r="K11" i="3"/>
  <c r="M11" i="3" s="1"/>
  <c r="D11" i="3"/>
  <c r="F11" i="3" s="1"/>
  <c r="R10" i="3"/>
  <c r="T10" i="3" s="1"/>
  <c r="K10" i="3"/>
  <c r="M10" i="3" s="1"/>
  <c r="D10" i="3"/>
  <c r="F10" i="3" s="1"/>
  <c r="R9" i="3"/>
  <c r="T9" i="3" s="1"/>
  <c r="K9" i="3"/>
  <c r="M9" i="3" s="1"/>
  <c r="D9" i="3"/>
  <c r="F9" i="3" s="1"/>
  <c r="R8" i="3"/>
  <c r="T8" i="3" s="1"/>
  <c r="K8" i="3"/>
  <c r="M8" i="3" s="1"/>
  <c r="D8" i="3"/>
  <c r="F8" i="3" s="1"/>
  <c r="R7" i="3"/>
  <c r="K7" i="3"/>
  <c r="D7" i="3"/>
  <c r="T6" i="3"/>
  <c r="M6" i="3"/>
  <c r="F6" i="3"/>
  <c r="R24" i="3" l="1"/>
  <c r="K24" i="3"/>
  <c r="M7" i="3"/>
  <c r="M22" i="3"/>
  <c r="F22" i="3"/>
  <c r="D24" i="3"/>
  <c r="T7" i="3"/>
  <c r="T24" i="3" s="1"/>
  <c r="T25" i="3" s="1"/>
  <c r="F7" i="3"/>
  <c r="F24" i="3" s="1"/>
  <c r="F25" i="3" s="1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M24" i="3" l="1"/>
  <c r="M25" i="3" s="1"/>
  <c r="P24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I24" i="2"/>
  <c r="K23" i="2"/>
  <c r="K22" i="2"/>
  <c r="K21" i="2"/>
  <c r="M21" i="2" s="1"/>
  <c r="K20" i="2"/>
  <c r="M20" i="2" s="1"/>
  <c r="K19" i="2"/>
  <c r="M19" i="2" s="1"/>
  <c r="K18" i="2"/>
  <c r="M18" i="2" s="1"/>
  <c r="K17" i="2"/>
  <c r="M17" i="2" s="1"/>
  <c r="K16" i="2"/>
  <c r="M16" i="2" s="1"/>
  <c r="K15" i="2"/>
  <c r="M15" i="2" s="1"/>
  <c r="K14" i="2"/>
  <c r="M14" i="2" s="1"/>
  <c r="K13" i="2"/>
  <c r="M13" i="2" s="1"/>
  <c r="K12" i="2"/>
  <c r="M12" i="2" s="1"/>
  <c r="K11" i="2"/>
  <c r="M11" i="2" s="1"/>
  <c r="K10" i="2"/>
  <c r="M10" i="2" s="1"/>
  <c r="K9" i="2"/>
  <c r="M9" i="2" s="1"/>
  <c r="K8" i="2"/>
  <c r="M8" i="2" s="1"/>
  <c r="K7" i="2"/>
  <c r="M7" i="2" s="1"/>
  <c r="M6" i="2"/>
  <c r="B24" i="2"/>
  <c r="D22" i="2"/>
  <c r="D23" i="2"/>
  <c r="D20" i="2"/>
  <c r="F20" i="2" s="1"/>
  <c r="D21" i="2"/>
  <c r="F21" i="2" s="1"/>
  <c r="D18" i="2"/>
  <c r="F18" i="2" s="1"/>
  <c r="D19" i="2"/>
  <c r="F19" i="2" s="1"/>
  <c r="D16" i="2"/>
  <c r="F16" i="2" s="1"/>
  <c r="D17" i="2"/>
  <c r="F17" i="2" s="1"/>
  <c r="D14" i="2"/>
  <c r="F14" i="2" s="1"/>
  <c r="D15" i="2"/>
  <c r="F15" i="2" s="1"/>
  <c r="D12" i="2"/>
  <c r="F12" i="2" s="1"/>
  <c r="D13" i="2"/>
  <c r="F13" i="2" s="1"/>
  <c r="D10" i="2"/>
  <c r="F10" i="2" s="1"/>
  <c r="D11" i="2"/>
  <c r="F11" i="2" s="1"/>
  <c r="D8" i="2"/>
  <c r="F8" i="2" s="1"/>
  <c r="D9" i="2"/>
  <c r="F9" i="2" s="1"/>
  <c r="F6" i="2"/>
  <c r="D7" i="2"/>
  <c r="F7" i="2" s="1"/>
  <c r="M22" i="2" l="1"/>
  <c r="T24" i="2"/>
  <c r="R24" i="2"/>
  <c r="M24" i="2"/>
  <c r="K24" i="2"/>
  <c r="F22" i="2"/>
  <c r="F24" i="2" s="1"/>
  <c r="F25" i="2" s="1"/>
  <c r="D24" i="2"/>
  <c r="M25" i="2"/>
  <c r="T25" i="2" l="1"/>
</calcChain>
</file>

<file path=xl/sharedStrings.xml><?xml version="1.0" encoding="utf-8"?>
<sst xmlns="http://schemas.openxmlformats.org/spreadsheetml/2006/main" count="263" uniqueCount="41">
  <si>
    <t>Age Group</t>
  </si>
  <si>
    <t>(1)</t>
  </si>
  <si>
    <t>(2)</t>
  </si>
  <si>
    <t>(3)</t>
  </si>
  <si>
    <t>(4)</t>
  </si>
  <si>
    <t>(5)=(2)*(3)</t>
  </si>
  <si>
    <t>0-4</t>
  </si>
  <si>
    <t>5-9</t>
  </si>
  <si>
    <t>10-14</t>
  </si>
  <si>
    <t>Survival ratio (2005-10)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</si>
  <si>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</si>
  <si>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</si>
  <si>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</si>
  <si>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</si>
  <si>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</si>
  <si>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</si>
  <si>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</si>
  <si>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</si>
  <si>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</si>
  <si>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</si>
  <si>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</si>
  <si>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</si>
  <si>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</si>
  <si>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</si>
  <si>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Total population 2010</t>
  </si>
  <si>
    <t>85+</t>
  </si>
  <si>
    <t>Surviving population</t>
  </si>
  <si>
    <t xml:space="preserve">Estimated net migration </t>
  </si>
  <si>
    <t>(6)=(5)-(4)</t>
  </si>
  <si>
    <t>THAILAND</t>
  </si>
  <si>
    <t>Estimates of net migration</t>
  </si>
  <si>
    <t>AUSTRALIA</t>
  </si>
  <si>
    <t>Population 2015</t>
  </si>
  <si>
    <t>Survival ratio (2010-15)</t>
  </si>
  <si>
    <t>Tot pop 2010</t>
  </si>
  <si>
    <t>Tot pop 2015</t>
  </si>
  <si>
    <t>Surv 2010-15</t>
  </si>
  <si>
    <t>80+</t>
  </si>
  <si>
    <t>Births 2010-15</t>
  </si>
  <si>
    <t>Average per year</t>
  </si>
  <si>
    <t>BANGLADESH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</si>
</sst>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###\ ###\ ###\ ###\ ##0.000"/>
    <numFmt numFmtId="166" formatCode="0.000"/>
    <numFmt numFmtId="167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0" fillId="2" borderId="1" xfId="0" applyFill="1" applyBorder="1"/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49" fontId="1" fillId="3" borderId="4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horizontal="right" wrapText="1"/>
    </xf>
    <xf numFmtId="164" fontId="0" fillId="0" borderId="0" xfId="0" applyNumberFormat="1"/>
    <xf numFmtId="166" fontId="0" fillId="0" borderId="0" xfId="0" applyNumberFormat="1"/>
    <xf numFmtId="167" fontId="0" fillId="0" borderId="0" xfId="0" applyNumberFormat="1" applyBorder="1"/>
    <xf numFmtId="0" fontId="1" fillId="3" borderId="6" xfId="0" applyFont="1" applyFill="1" applyBorder="1" applyAlignment="1">
      <alignment horizontal="center"/>
    </xf>
    <xf numFmtId="167" fontId="0" fillId="0" borderId="0" xfId="0" applyNumberFormat="1" applyFont="1" applyAlignment="1">
      <alignment horizontal="right" wrapText="1"/>
    </xf>
    <xf numFmtId="167" fontId="0" fillId="4" borderId="0" xfId="0" applyNumberFormat="1" applyFill="1" applyBorder="1"/>
    <xf numFmtId="165" fontId="0" fillId="4" borderId="0" xfId="0" applyNumberFormat="1" applyFont="1" applyFill="1" applyAlignment="1">
      <alignment horizontal="right" wrapText="1"/>
    </xf>
    <xf numFmtId="167" fontId="0" fillId="5" borderId="0" xfId="0" applyNumberFormat="1" applyFill="1" applyBorder="1"/>
    <xf numFmtId="164" fontId="0" fillId="5" borderId="0" xfId="0" applyNumberFormat="1" applyFill="1"/>
    <xf numFmtId="167" fontId="0" fillId="6" borderId="0" xfId="0" applyNumberFormat="1" applyFill="1" applyBorder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Australia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'net migration estimate'!$A$6:$A$22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</c:strCache>
            </c:strRef>
          </c:cat>
          <c:val>
            <c:numRef>
              <c:f>'net migration estimate'!$F$6:$F$22</c:f>
              <c:numCache>
                <c:formatCode>#,##0.000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47-4BA7-BE35-E82680D56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931424"/>
        <c:axId val="570929456"/>
      </c:lineChart>
      <c:catAx>
        <c:axId val="57093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929456"/>
        <c:crosses val="autoZero"/>
        <c:auto val="1"/>
        <c:lblAlgn val="ctr"/>
        <c:lblOffset val="100"/>
        <c:noMultiLvlLbl val="0"/>
      </c:catAx>
      <c:valAx>
        <c:axId val="57092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93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Thailand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'net migration estimate'!$A$6:$A$22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</c:strCache>
            </c:strRef>
          </c:cat>
          <c:val>
            <c:numRef>
              <c:f>'net migration estimate'!$M$6:$M$22</c:f>
              <c:numCache>
                <c:formatCode>#,##0.000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56-459E-B4DB-830071D08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931424"/>
        <c:axId val="570929456"/>
      </c:lineChart>
      <c:catAx>
        <c:axId val="57093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929456"/>
        <c:crosses val="autoZero"/>
        <c:auto val="1"/>
        <c:lblAlgn val="ctr"/>
        <c:lblOffset val="100"/>
        <c:noMultiLvlLbl val="0"/>
      </c:catAx>
      <c:valAx>
        <c:axId val="57092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93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Bangladesh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'net migration estimate'!$A$6:$A$22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</c:strCache>
            </c:strRef>
          </c:cat>
          <c:val>
            <c:numRef>
              <c:f>'net migration estimate'!$T$6:$T$22</c:f>
              <c:numCache>
                <c:formatCode>#,##0.000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4-44B7-A4D1-562588392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931424"/>
        <c:axId val="570929456"/>
      </c:lineChart>
      <c:catAx>
        <c:axId val="57093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929456"/>
        <c:crosses val="autoZero"/>
        <c:auto val="1"/>
        <c:lblAlgn val="ctr"/>
        <c:lblOffset val="100"/>
        <c:noMultiLvlLbl val="0"/>
      </c:catAx>
      <c:valAx>
        <c:axId val="57092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93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Australia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'net migration estimate (2)'!$A$6:$A$22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</c:strCache>
            </c:strRef>
          </c:cat>
          <c:val>
            <c:numRef>
              <c:f>'net migration estimate (2)'!$F$6:$F$22</c:f>
              <c:numCache>
                <c:formatCode>#,##0.000</c:formatCode>
                <c:ptCount val="17"/>
                <c:pt idx="0">
                  <c:v>20.116999999999962</c:v>
                </c:pt>
                <c:pt idx="1">
                  <c:v>64.284312048495167</c:v>
                </c:pt>
                <c:pt idx="2">
                  <c:v>62.511438841309882</c:v>
                </c:pt>
                <c:pt idx="3">
                  <c:v>87.399877513931415</c:v>
                </c:pt>
                <c:pt idx="4">
                  <c:v>178.18875407558357</c:v>
                </c:pt>
                <c:pt idx="5">
                  <c:v>139.02353099483889</c:v>
                </c:pt>
                <c:pt idx="6">
                  <c:v>117.96907329544001</c:v>
                </c:pt>
                <c:pt idx="7">
                  <c:v>100.44332411592245</c:v>
                </c:pt>
                <c:pt idx="8">
                  <c:v>42.533714088892566</c:v>
                </c:pt>
                <c:pt idx="9">
                  <c:v>43.114056408433044</c:v>
                </c:pt>
                <c:pt idx="10">
                  <c:v>5.2612992310366735</c:v>
                </c:pt>
                <c:pt idx="11">
                  <c:v>5.4583517314899836</c:v>
                </c:pt>
                <c:pt idx="12">
                  <c:v>-0.15842754435880124</c:v>
                </c:pt>
                <c:pt idx="13">
                  <c:v>-26.077422147499647</c:v>
                </c:pt>
                <c:pt idx="14">
                  <c:v>-5.9169674733989268</c:v>
                </c:pt>
                <c:pt idx="15">
                  <c:v>-12.197799230785563</c:v>
                </c:pt>
                <c:pt idx="16">
                  <c:v>9.9633126561276413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1-4A80-90D1-8056070F7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931424"/>
        <c:axId val="570929456"/>
      </c:lineChart>
      <c:catAx>
        <c:axId val="57093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929456"/>
        <c:crosses val="autoZero"/>
        <c:auto val="1"/>
        <c:lblAlgn val="ctr"/>
        <c:lblOffset val="100"/>
        <c:noMultiLvlLbl val="0"/>
      </c:catAx>
      <c:valAx>
        <c:axId val="57092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93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Thailand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'net migration estimate (2)'!$A$6:$A$22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</c:strCache>
            </c:strRef>
          </c:cat>
          <c:val>
            <c:numRef>
              <c:f>'net migration estimate (2)'!$M$6:$M$22</c:f>
              <c:numCache>
                <c:formatCode>#,##0.000</c:formatCode>
                <c:ptCount val="17"/>
                <c:pt idx="0">
                  <c:v>20.800999999999931</c:v>
                </c:pt>
                <c:pt idx="1">
                  <c:v>92.303287252786049</c:v>
                </c:pt>
                <c:pt idx="2">
                  <c:v>177.1012359194101</c:v>
                </c:pt>
                <c:pt idx="3">
                  <c:v>216.61812578956778</c:v>
                </c:pt>
                <c:pt idx="4">
                  <c:v>2.2773115430136386</c:v>
                </c:pt>
                <c:pt idx="5">
                  <c:v>-210.70937944132584</c:v>
                </c:pt>
                <c:pt idx="6">
                  <c:v>-196.30677407470102</c:v>
                </c:pt>
                <c:pt idx="7">
                  <c:v>63.775379755088579</c:v>
                </c:pt>
                <c:pt idx="8">
                  <c:v>147.51772188593532</c:v>
                </c:pt>
                <c:pt idx="9">
                  <c:v>59.734437898198848</c:v>
                </c:pt>
                <c:pt idx="10">
                  <c:v>53.131185365926285</c:v>
                </c:pt>
                <c:pt idx="11">
                  <c:v>0.11247665232349391</c:v>
                </c:pt>
                <c:pt idx="12">
                  <c:v>-1.7349214270207085</c:v>
                </c:pt>
                <c:pt idx="13">
                  <c:v>54.842339592736153</c:v>
                </c:pt>
                <c:pt idx="14">
                  <c:v>82.513255169785225</c:v>
                </c:pt>
                <c:pt idx="15">
                  <c:v>65.139953041480339</c:v>
                </c:pt>
                <c:pt idx="16">
                  <c:v>139.74132718927626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1D-493C-83F2-B51664977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931424"/>
        <c:axId val="570929456"/>
      </c:lineChart>
      <c:catAx>
        <c:axId val="57093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929456"/>
        <c:crosses val="autoZero"/>
        <c:auto val="1"/>
        <c:lblAlgn val="ctr"/>
        <c:lblOffset val="100"/>
        <c:noMultiLvlLbl val="0"/>
      </c:catAx>
      <c:valAx>
        <c:axId val="57092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93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Bangladesh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'net migration estimate (2)'!$A$6:$A$22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</c:strCache>
            </c:strRef>
          </c:cat>
          <c:val>
            <c:numRef>
              <c:f>'net migration estimate (2)'!$T$6:$T$22</c:f>
              <c:numCache>
                <c:formatCode>#,##0.000</c:formatCode>
                <c:ptCount val="17"/>
                <c:pt idx="0">
                  <c:v>-574.53899999999885</c:v>
                </c:pt>
                <c:pt idx="1">
                  <c:v>396.51069920247392</c:v>
                </c:pt>
                <c:pt idx="2">
                  <c:v>-38.887673254685069</c:v>
                </c:pt>
                <c:pt idx="3">
                  <c:v>-283.12825900583448</c:v>
                </c:pt>
                <c:pt idx="4">
                  <c:v>-413.39893137711806</c:v>
                </c:pt>
                <c:pt idx="5">
                  <c:v>-257.93115720646711</c:v>
                </c:pt>
                <c:pt idx="6">
                  <c:v>-260.48034937309421</c:v>
                </c:pt>
                <c:pt idx="7">
                  <c:v>-266.83318321072147</c:v>
                </c:pt>
                <c:pt idx="8">
                  <c:v>-178.56166856403797</c:v>
                </c:pt>
                <c:pt idx="9">
                  <c:v>-190.24729797999316</c:v>
                </c:pt>
                <c:pt idx="10">
                  <c:v>-115.38853147197369</c:v>
                </c:pt>
                <c:pt idx="11">
                  <c:v>-61.03572804167834</c:v>
                </c:pt>
                <c:pt idx="12">
                  <c:v>-91.25496064794288</c:v>
                </c:pt>
                <c:pt idx="13">
                  <c:v>-85.197987932551769</c:v>
                </c:pt>
                <c:pt idx="14">
                  <c:v>-19.379628933310869</c:v>
                </c:pt>
                <c:pt idx="15">
                  <c:v>41.328196873510478</c:v>
                </c:pt>
                <c:pt idx="16">
                  <c:v>100.94440922522858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5-4D88-8EE7-6A9F9567E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931424"/>
        <c:axId val="570929456"/>
      </c:lineChart>
      <c:catAx>
        <c:axId val="57093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929456"/>
        <c:crosses val="autoZero"/>
        <c:auto val="1"/>
        <c:lblAlgn val="ctr"/>
        <c:lblOffset val="100"/>
        <c:noMultiLvlLbl val="0"/>
      </c:catAx>
      <c:valAx>
        <c:axId val="57092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93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207168</xdr:colOff>
      <xdr:row>27</xdr:row>
      <xdr:rowOff>90488</xdr:rowOff>
    </xdr:from>
    <xdr:to>
      <xdr:col>6</xdr:col>
      <xdr:colOff>130968</xdr:colOff>
      <xdr:row>42</xdr:row>
      <xdr:rowOff>119063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2E5BA0-8674-4326-AF5A-C67A6182A6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466725</xdr:colOff>
      <xdr:row>27</xdr:row>
      <xdr:rowOff>100012</xdr:rowOff>
    </xdr:from>
    <xdr:to>
      <xdr:col>13</xdr:col>
      <xdr:colOff>414338</xdr:colOff>
      <xdr:row>42</xdr:row>
      <xdr:rowOff>128587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333B285-AA2E-44BC-B2FE-39FA86533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28575</xdr:colOff>
      <xdr:row>27</xdr:row>
      <xdr:rowOff>142875</xdr:rowOff>
    </xdr:from>
    <xdr:to>
      <xdr:col>21</xdr:col>
      <xdr:colOff>23813</xdr:colOff>
      <xdr:row>42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2AF5C2E-04B6-4579-A735-79DD3CE3A8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207168</xdr:colOff>
      <xdr:row>25</xdr:row>
      <xdr:rowOff>157163</xdr:rowOff>
    </xdr:from>
    <xdr:to>
      <xdr:col>6</xdr:col>
      <xdr:colOff>130968</xdr:colOff>
      <xdr:row>40</xdr:row>
      <xdr:rowOff>185738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B5FB9B-F173-4C9C-8021-CA4C7F736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41</xdr:row>
      <xdr:rowOff>157162</xdr:rowOff>
    </xdr:from>
    <xdr:to>
      <xdr:col>6</xdr:col>
      <xdr:colOff>104775</xdr:colOff>
      <xdr:row>56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D7A66A-0E6C-4C60-B75A-240991502C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533400</xdr:colOff>
      <xdr:row>31</xdr:row>
      <xdr:rowOff>0</xdr:rowOff>
    </xdr:from>
    <xdr:to>
      <xdr:col>14</xdr:col>
      <xdr:colOff>576263</xdr:colOff>
      <xdr:row>46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EA530BB-6B00-4C57-BCA9-B0796EDF94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716F2-E7FA-4215-9F62-2D309C8E0B64}">
  <sheetPr codeName="Sheet14"/>
  <dimension ref="A1:Q29"/>
  <sheetViews>
    <sheetView tabSelected="1" topLeftCell="A4" zoomScale="145" zoomScaleNormal="145" workbookViewId="0">
      <selection activeCell="B14" sqref="B14"/>
    </sheetView>
  </sheetViews>
  <sheetFormatPr defaultRowHeight="15" x14ac:dyDescent="0.25"/>
  <cols>
    <col min="1" max="1" width="6.85546875" customWidth="1"/>
    <col min="2" max="5" width="15.42578125" customWidth="1"/>
    <col min="6" max="6" width="2.7109375" customWidth="1"/>
    <col min="7" max="7" width="6.7109375" customWidth="1"/>
    <col min="8" max="11" width="15.42578125" customWidth="1"/>
    <col min="12" max="12" width="2.5703125" customWidth="1"/>
    <col min="13" max="13" width="6.85546875" customWidth="1"/>
    <col min="14" max="18" width="15.7109375" customWidth="1"/>
  </cols>
  <sheetData>
    <row r="1" spans="1:17" ht="21" x14ac:dyDescent="0.35">
      <c r="A1" s="1" t="s">
        <v>31</v>
      </c>
      <c r="G1" s="1" t="s">
        <v>29</v>
      </c>
      <c r="M1" s="1" t="s">
        <v>40</v>
      </c>
    </row>
    <row r="3" spans="1:17" x14ac:dyDescent="0.25">
      <c r="G3" s="8"/>
      <c r="H3" s="9"/>
      <c r="I3" s="10"/>
      <c r="J3" s="10"/>
      <c r="K3" s="9"/>
    </row>
    <row r="4" spans="1:17" x14ac:dyDescent="0.25">
      <c r="G4" s="8"/>
      <c r="H4" s="9"/>
      <c r="I4" s="10"/>
      <c r="J4" s="10"/>
      <c r="K4" s="9"/>
    </row>
    <row r="5" spans="1:17" x14ac:dyDescent="0.25">
      <c r="B5" s="2" t="s">
        <v>34</v>
      </c>
      <c r="C5" s="2" t="s">
        <v>35</v>
      </c>
      <c r="D5" s="2" t="s">
        <v>36</v>
      </c>
      <c r="E5" s="2" t="s">
        <v>38</v>
      </c>
      <c r="H5" s="2" t="s">
        <v>34</v>
      </c>
      <c r="I5" s="2" t="s">
        <v>35</v>
      </c>
      <c r="J5" s="2" t="s">
        <v>36</v>
      </c>
      <c r="K5" s="2" t="s">
        <v>38</v>
      </c>
      <c r="N5" s="2" t="s">
        <v>34</v>
      </c>
      <c r="O5" s="2" t="s">
        <v>35</v>
      </c>
      <c r="P5" s="2" t="s">
        <v>36</v>
      </c>
      <c r="Q5" s="2" t="s">
        <v>38</v>
      </c>
    </row>
    <row r="6" spans="1:17" x14ac:dyDescent="0.25">
      <c r="A6" t="s">
        <v>6</v>
      </c>
      <c r="B6" s="20">
        <v>1457.825</v>
      </c>
      <c r="C6" s="20">
        <v>1545.117</v>
      </c>
      <c r="D6" s="10">
        <v>0.99931451851319919</v>
      </c>
      <c r="E6" s="14">
        <v>1525</v>
      </c>
      <c r="G6" t="s">
        <v>6</v>
      </c>
      <c r="H6" s="20">
        <v>4039.4369999999999</v>
      </c>
      <c r="I6" s="20">
        <v>3843.8009999999999</v>
      </c>
      <c r="J6" s="10">
        <v>0.99735327293066189</v>
      </c>
      <c r="K6" s="14">
        <v>3823</v>
      </c>
      <c r="M6" t="s">
        <v>6</v>
      </c>
      <c r="N6" s="20">
        <v>15836.304</v>
      </c>
      <c r="O6" s="20">
        <v>15253.913</v>
      </c>
      <c r="P6" s="10">
        <v>0.96736203730349746</v>
      </c>
      <c r="Q6" s="14">
        <v>15828.451999999999</v>
      </c>
    </row>
    <row r="7" spans="1:17" x14ac:dyDescent="0.25">
      <c r="A7" t="s">
        <v>7</v>
      </c>
      <c r="B7" s="20">
        <v>1354.538</v>
      </c>
      <c r="C7" s="20">
        <v>1521.11</v>
      </c>
      <c r="D7" s="10">
        <v>0.99958182137281504</v>
      </c>
      <c r="G7" t="s">
        <v>7</v>
      </c>
      <c r="H7" s="20">
        <v>4229.585</v>
      </c>
      <c r="I7" s="20">
        <v>4121.049</v>
      </c>
      <c r="J7" s="10">
        <v>0.99557043163350301</v>
      </c>
      <c r="M7" t="s">
        <v>7</v>
      </c>
      <c r="N7" s="20">
        <v>16562.802</v>
      </c>
      <c r="O7" s="20">
        <v>15715.95</v>
      </c>
      <c r="P7" s="10">
        <v>0.99604104868576504</v>
      </c>
    </row>
    <row r="8" spans="1:17" x14ac:dyDescent="0.25">
      <c r="A8" t="s">
        <v>8</v>
      </c>
      <c r="B8" s="20">
        <v>1393.9880000000001</v>
      </c>
      <c r="C8" s="20">
        <v>1416.4829999999999</v>
      </c>
      <c r="D8" s="10">
        <v>0.999249722727935</v>
      </c>
      <c r="G8" t="s">
        <v>8</v>
      </c>
      <c r="H8" s="20">
        <v>4632.8649999999998</v>
      </c>
      <c r="I8" s="20">
        <v>4387.951</v>
      </c>
      <c r="J8" s="10">
        <v>0.99346902493606704</v>
      </c>
      <c r="M8" t="s">
        <v>8</v>
      </c>
      <c r="N8" s="20">
        <v>16462.116000000002</v>
      </c>
      <c r="O8" s="20">
        <v>16458.343000000001</v>
      </c>
      <c r="P8" s="10">
        <v>0.99620354145274104</v>
      </c>
    </row>
    <row r="9" spans="1:17" x14ac:dyDescent="0.25">
      <c r="A9" t="s">
        <v>10</v>
      </c>
      <c r="B9" s="20">
        <v>1487.297</v>
      </c>
      <c r="C9" s="20">
        <v>1480.3420000000001</v>
      </c>
      <c r="D9" s="10">
        <v>0.99872066300437401</v>
      </c>
      <c r="G9" t="s">
        <v>10</v>
      </c>
      <c r="H9" s="20">
        <v>4875.5519999999997</v>
      </c>
      <c r="I9" s="20">
        <v>4819.2259999999997</v>
      </c>
      <c r="J9" s="10">
        <v>0.99004065354179105</v>
      </c>
      <c r="M9" t="s">
        <v>10</v>
      </c>
      <c r="N9" s="20">
        <v>15690.057000000001</v>
      </c>
      <c r="O9" s="20">
        <v>16116.49</v>
      </c>
      <c r="P9" s="10">
        <v>0.99534252370001697</v>
      </c>
    </row>
    <row r="10" spans="1:17" x14ac:dyDescent="0.25">
      <c r="A10" t="s">
        <v>11</v>
      </c>
      <c r="B10" s="20">
        <v>1626.54</v>
      </c>
      <c r="C10" s="20">
        <v>1663.5830000000001</v>
      </c>
      <c r="D10" s="10">
        <v>0.99859669544257201</v>
      </c>
      <c r="G10" t="s">
        <v>11</v>
      </c>
      <c r="H10" s="20">
        <v>4746.0680000000002</v>
      </c>
      <c r="I10" s="20">
        <v>4829.2719999999999</v>
      </c>
      <c r="J10" s="10">
        <v>0.98780788211237702</v>
      </c>
      <c r="M10" t="s">
        <v>11</v>
      </c>
      <c r="N10" s="20">
        <v>14809.611999999999</v>
      </c>
      <c r="O10" s="20">
        <v>15203.582</v>
      </c>
      <c r="P10" s="10">
        <v>0.99478974582227198</v>
      </c>
    </row>
    <row r="11" spans="1:17" x14ac:dyDescent="0.25">
      <c r="A11" t="s">
        <v>12</v>
      </c>
      <c r="B11" s="20">
        <v>1637.9059999999999</v>
      </c>
      <c r="C11" s="20">
        <v>1763.2809999999999</v>
      </c>
      <c r="D11" s="10">
        <v>0.99829106597360295</v>
      </c>
      <c r="G11" t="s">
        <v>12</v>
      </c>
      <c r="H11" s="20">
        <v>5076.9030000000002</v>
      </c>
      <c r="I11" s="20">
        <v>4477.4939999999997</v>
      </c>
      <c r="J11" s="10">
        <v>0.98388855845280099</v>
      </c>
      <c r="M11" t="s">
        <v>12</v>
      </c>
      <c r="N11" s="20">
        <v>13848.206</v>
      </c>
      <c r="O11" s="20">
        <v>14474.519</v>
      </c>
      <c r="P11" s="10">
        <v>0.99383518337126797</v>
      </c>
    </row>
    <row r="12" spans="1:17" x14ac:dyDescent="0.25">
      <c r="A12" t="s">
        <v>13</v>
      </c>
      <c r="B12" s="20">
        <v>1477.41</v>
      </c>
      <c r="C12" s="20">
        <v>1753.076</v>
      </c>
      <c r="D12" s="10">
        <v>0.99749878225007105</v>
      </c>
      <c r="G12" t="s">
        <v>13</v>
      </c>
      <c r="H12" s="20">
        <v>5437.6880000000001</v>
      </c>
      <c r="I12" s="20">
        <v>4798.8</v>
      </c>
      <c r="J12" s="10">
        <v>0.97965304744312498</v>
      </c>
      <c r="M12" t="s">
        <v>13</v>
      </c>
      <c r="N12" s="20">
        <v>12238.037</v>
      </c>
      <c r="O12" s="20">
        <v>13502.353999999999</v>
      </c>
      <c r="P12" s="10">
        <v>0.99206802391680304</v>
      </c>
    </row>
    <row r="13" spans="1:17" x14ac:dyDescent="0.25">
      <c r="A13" t="s">
        <v>14</v>
      </c>
      <c r="B13" s="20">
        <v>1619.1420000000001</v>
      </c>
      <c r="C13" s="20">
        <v>1574.1579999999999</v>
      </c>
      <c r="D13" s="10">
        <v>0.996197545311719</v>
      </c>
      <c r="G13" t="s">
        <v>14</v>
      </c>
      <c r="H13" s="20">
        <v>5709.4189999999999</v>
      </c>
      <c r="I13" s="20">
        <v>5390.8230000000003</v>
      </c>
      <c r="J13" s="10">
        <v>0.97562383810227704</v>
      </c>
      <c r="M13" t="s">
        <v>14</v>
      </c>
      <c r="N13" s="20">
        <v>10222.799000000001</v>
      </c>
      <c r="O13" s="20">
        <v>11874.132</v>
      </c>
      <c r="P13" s="10">
        <v>0.988397665704279</v>
      </c>
    </row>
    <row r="14" spans="1:17" x14ac:dyDescent="0.25">
      <c r="A14" t="s">
        <v>15</v>
      </c>
      <c r="B14" s="20">
        <v>1525.127</v>
      </c>
      <c r="C14" s="20">
        <v>1655.519</v>
      </c>
      <c r="D14" s="10">
        <v>0.99427322681426999</v>
      </c>
      <c r="G14" t="s">
        <v>15</v>
      </c>
      <c r="H14" s="20">
        <v>5844.3040000000001</v>
      </c>
      <c r="I14" s="20">
        <v>5717.7629999999999</v>
      </c>
      <c r="J14" s="10">
        <v>0.97056784898626103</v>
      </c>
      <c r="M14" t="s">
        <v>15</v>
      </c>
      <c r="N14" s="20">
        <v>9331.0619999999999</v>
      </c>
      <c r="O14" s="20">
        <v>9925.6290000000008</v>
      </c>
      <c r="P14" s="10">
        <v>0.98160887774403305</v>
      </c>
    </row>
    <row r="15" spans="1:17" x14ac:dyDescent="0.25">
      <c r="A15" t="s">
        <v>16</v>
      </c>
      <c r="B15" s="20">
        <v>1578.0340000000001</v>
      </c>
      <c r="C15" s="20">
        <v>1559.5070000000001</v>
      </c>
      <c r="D15" s="10">
        <v>0.99121482855817</v>
      </c>
      <c r="G15" t="s">
        <v>16</v>
      </c>
      <c r="H15" s="20">
        <v>5388.8440000000001</v>
      </c>
      <c r="I15" s="20">
        <v>5732.0280000000002</v>
      </c>
      <c r="J15" s="10">
        <v>0.96303062672329598</v>
      </c>
      <c r="M15" t="s">
        <v>16</v>
      </c>
      <c r="N15" s="20">
        <v>7641.7120000000004</v>
      </c>
      <c r="O15" s="20">
        <v>8969.2060000000001</v>
      </c>
      <c r="P15" s="10">
        <v>0.96805094610631404</v>
      </c>
    </row>
    <row r="16" spans="1:17" x14ac:dyDescent="0.25">
      <c r="A16" t="s">
        <v>17</v>
      </c>
      <c r="B16" s="20">
        <v>1465.213</v>
      </c>
      <c r="C16" s="20">
        <v>1569.432</v>
      </c>
      <c r="D16" s="10">
        <v>0.987166813472519</v>
      </c>
      <c r="G16" t="s">
        <v>17</v>
      </c>
      <c r="H16" s="20">
        <v>4800.42</v>
      </c>
      <c r="I16" s="20">
        <v>5242.7529999999997</v>
      </c>
      <c r="J16" s="10">
        <v>0.95078004077719802</v>
      </c>
      <c r="M16" t="s">
        <v>17</v>
      </c>
      <c r="N16" s="20">
        <v>5371.2129999999997</v>
      </c>
      <c r="O16" s="20">
        <v>7282.1779999999999</v>
      </c>
      <c r="P16" s="10">
        <v>0.95157550595027196</v>
      </c>
    </row>
    <row r="17" spans="1:16" x14ac:dyDescent="0.25">
      <c r="A17" t="s">
        <v>18</v>
      </c>
      <c r="B17" s="20">
        <v>1306.8610000000001</v>
      </c>
      <c r="C17" s="20">
        <v>1451.8679999999999</v>
      </c>
      <c r="D17" s="10">
        <v>0.98080241704692295</v>
      </c>
      <c r="G17" t="s">
        <v>18</v>
      </c>
      <c r="H17" s="20">
        <v>3724.2620000000002</v>
      </c>
      <c r="I17" s="20">
        <v>4564.2560000000003</v>
      </c>
      <c r="J17" s="10">
        <v>0.93458111202354199</v>
      </c>
      <c r="M17" t="s">
        <v>18</v>
      </c>
      <c r="N17" s="20">
        <v>3643.1080000000002</v>
      </c>
      <c r="O17" s="20">
        <v>5050.0789999999997</v>
      </c>
      <c r="P17" s="10">
        <v>0.91795054130921805</v>
      </c>
    </row>
    <row r="18" spans="1:16" x14ac:dyDescent="0.25">
      <c r="A18" t="s">
        <v>19</v>
      </c>
      <c r="B18" s="20">
        <v>1215.577</v>
      </c>
      <c r="C18" s="20">
        <v>1281.614</v>
      </c>
      <c r="D18" s="10">
        <v>0.97061512528412397</v>
      </c>
      <c r="G18" t="s">
        <v>19</v>
      </c>
      <c r="H18" s="20">
        <v>2718.49</v>
      </c>
      <c r="I18" s="20">
        <v>3478.89</v>
      </c>
      <c r="J18" s="10">
        <v>0.90802418269232699</v>
      </c>
      <c r="M18" t="s">
        <v>19</v>
      </c>
      <c r="N18" s="20">
        <v>3356.991</v>
      </c>
      <c r="O18" s="20">
        <v>3252.9380000000001</v>
      </c>
      <c r="P18" s="10">
        <v>0.87849118092141198</v>
      </c>
    </row>
    <row r="19" spans="1:16" x14ac:dyDescent="0.25">
      <c r="A19" t="s">
        <v>20</v>
      </c>
      <c r="B19" s="20">
        <v>894.03899999999999</v>
      </c>
      <c r="C19" s="20">
        <v>1153.78</v>
      </c>
      <c r="D19" s="10">
        <v>0.95030861905733299</v>
      </c>
      <c r="G19" t="s">
        <v>20</v>
      </c>
      <c r="H19" s="20">
        <v>2062.5880000000002</v>
      </c>
      <c r="I19" s="20">
        <v>2523.297</v>
      </c>
      <c r="J19" s="10">
        <v>0.86089599320378796</v>
      </c>
      <c r="M19" t="s">
        <v>20</v>
      </c>
      <c r="N19" s="20">
        <v>2764.6759999999999</v>
      </c>
      <c r="O19" s="20">
        <v>2863.8890000000001</v>
      </c>
      <c r="P19" s="10">
        <v>0.81002064217771297</v>
      </c>
    </row>
    <row r="20" spans="1:16" x14ac:dyDescent="0.25">
      <c r="A20" t="s">
        <v>21</v>
      </c>
      <c r="B20" s="20">
        <v>699.98599999999999</v>
      </c>
      <c r="C20" s="20">
        <v>843.69600000000003</v>
      </c>
      <c r="D20" s="10">
        <v>0.91582945834743201</v>
      </c>
      <c r="G20" t="s">
        <v>21</v>
      </c>
      <c r="H20" s="20">
        <v>1672.7729999999999</v>
      </c>
      <c r="I20" s="20">
        <v>1858.1869999999999</v>
      </c>
      <c r="J20" s="10">
        <v>0.7945238516873</v>
      </c>
      <c r="M20" t="s">
        <v>21</v>
      </c>
      <c r="N20" s="20">
        <v>1944.2239999999999</v>
      </c>
      <c r="O20" s="20">
        <v>2220.0650000000001</v>
      </c>
      <c r="P20" s="10">
        <v>0.73827388362991597</v>
      </c>
    </row>
    <row r="21" spans="1:16" x14ac:dyDescent="0.25">
      <c r="A21" t="s">
        <v>22</v>
      </c>
      <c r="B21" s="20">
        <v>550.71600000000001</v>
      </c>
      <c r="C21" s="20">
        <v>628.87</v>
      </c>
      <c r="D21" s="10">
        <v>0.84934034185340102</v>
      </c>
      <c r="G21" t="s">
        <v>22</v>
      </c>
      <c r="H21" s="20">
        <v>1150.874</v>
      </c>
      <c r="I21" s="20">
        <v>1394.1980000000001</v>
      </c>
      <c r="J21" s="10">
        <v>0.69968638949919604</v>
      </c>
      <c r="M21" t="s">
        <v>22</v>
      </c>
      <c r="N21" s="20">
        <v>1277.2529999999999</v>
      </c>
      <c r="O21" s="20">
        <v>1476.6980000000001</v>
      </c>
      <c r="P21" s="10">
        <v>0.68428487452985198</v>
      </c>
    </row>
    <row r="22" spans="1:16" x14ac:dyDescent="0.25">
      <c r="A22" t="s">
        <v>37</v>
      </c>
      <c r="B22" s="20">
        <v>829.86500000000001</v>
      </c>
      <c r="C22" s="20">
        <v>938.12000000000012</v>
      </c>
      <c r="D22" s="10">
        <v>0.55480273495054599</v>
      </c>
      <c r="G22" t="s">
        <v>37</v>
      </c>
      <c r="H22" s="20">
        <v>1098.7360000000001</v>
      </c>
      <c r="I22" s="20">
        <v>1477.8120000000001</v>
      </c>
      <c r="J22" s="10">
        <v>0.48493887429029903</v>
      </c>
      <c r="M22" t="s">
        <v>37</v>
      </c>
      <c r="N22" s="20">
        <v>1148.9299999999998</v>
      </c>
      <c r="O22" s="20">
        <v>1560.9209999999998</v>
      </c>
      <c r="P22" s="10">
        <v>0.51001512879539601</v>
      </c>
    </row>
    <row r="24" spans="1:16" x14ac:dyDescent="0.25">
      <c r="A24" s="11"/>
      <c r="B24" s="11"/>
    </row>
    <row r="25" spans="1:16" x14ac:dyDescent="0.25">
      <c r="A25" s="11"/>
      <c r="B25" s="11"/>
      <c r="H25" s="9"/>
      <c r="I25" s="9"/>
    </row>
    <row r="26" spans="1:16" x14ac:dyDescent="0.25">
      <c r="A26" s="11"/>
      <c r="B26" s="11"/>
      <c r="H26" s="9"/>
      <c r="I26" s="9"/>
    </row>
    <row r="27" spans="1:16" x14ac:dyDescent="0.25">
      <c r="A27" s="11"/>
      <c r="B27" s="11"/>
      <c r="H27" s="9"/>
      <c r="I27" s="9"/>
    </row>
    <row r="28" spans="1:16" x14ac:dyDescent="0.25">
      <c r="A28" s="11"/>
      <c r="B28" s="11"/>
      <c r="H28" s="9"/>
      <c r="I28" s="9"/>
    </row>
    <row r="29" spans="1:16" x14ac:dyDescent="0.25">
      <c r="H29" s="9"/>
      <c r="I29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EF90C-567E-4170-B78D-DE94DDE0B500}">
  <dimension ref="A1:T26"/>
  <sheetViews>
    <sheetView zoomScale="130" zoomScaleNormal="130" workbookViewId="0">
      <selection activeCell="E5" sqref="E5"/>
    </sheetView>
  </sheetViews>
  <sheetFormatPr defaultColWidth="10.7109375" defaultRowHeight="15" x14ac:dyDescent="0.25"/>
  <cols>
    <col min="2" max="2" width="11" bestFit="1" customWidth="1"/>
    <col min="4" max="4" width="11" bestFit="1" customWidth="1"/>
    <col min="6" max="6" width="11" bestFit="1" customWidth="1"/>
    <col min="7" max="7" width="3" customWidth="1"/>
    <col min="9" max="9" width="11" bestFit="1" customWidth="1"/>
    <col min="11" max="11" width="11" bestFit="1" customWidth="1"/>
    <col min="14" max="14" width="2.5703125" customWidth="1"/>
    <col min="16" max="16" width="12" bestFit="1" customWidth="1"/>
    <col min="18" max="18" width="12" bestFit="1" customWidth="1"/>
    <col min="20" max="20" width="12" bestFit="1" customWidth="1"/>
  </cols>
  <sheetData>
    <row r="1" spans="1:20" ht="21" x14ac:dyDescent="0.35">
      <c r="A1" s="1" t="s">
        <v>31</v>
      </c>
      <c r="H1" s="1" t="s">
        <v>29</v>
      </c>
      <c r="O1" s="1" t="s">
        <v>40</v>
      </c>
    </row>
    <row r="3" spans="1:20" x14ac:dyDescent="0.25">
      <c r="A3" s="2" t="s">
        <v>30</v>
      </c>
      <c r="H3" s="2" t="s">
        <v>30</v>
      </c>
      <c r="O3" s="2" t="s">
        <v>30</v>
      </c>
    </row>
    <row r="4" spans="1:20" ht="45" x14ac:dyDescent="0.25">
      <c r="A4" s="3" t="s">
        <v>0</v>
      </c>
      <c r="B4" s="4" t="s">
        <v>24</v>
      </c>
      <c r="C4" s="4" t="s">
        <v>33</v>
      </c>
      <c r="D4" s="4" t="s">
        <v>26</v>
      </c>
      <c r="E4" s="4" t="s">
        <v>32</v>
      </c>
      <c r="F4" s="5" t="s">
        <v>27</v>
      </c>
      <c r="H4" s="3" t="s">
        <v>0</v>
      </c>
      <c r="I4" s="4" t="s">
        <v>24</v>
      </c>
      <c r="J4" s="4" t="s">
        <v>9</v>
      </c>
      <c r="K4" s="4" t="s">
        <v>26</v>
      </c>
      <c r="L4" s="4" t="s">
        <v>32</v>
      </c>
      <c r="M4" s="5" t="s">
        <v>27</v>
      </c>
      <c r="O4" s="3" t="s">
        <v>0</v>
      </c>
      <c r="P4" s="4" t="s">
        <v>24</v>
      </c>
      <c r="Q4" s="4" t="s">
        <v>33</v>
      </c>
      <c r="R4" s="4" t="s">
        <v>26</v>
      </c>
      <c r="S4" s="4" t="s">
        <v>32</v>
      </c>
      <c r="T4" s="5" t="s">
        <v>27</v>
      </c>
    </row>
    <row r="5" spans="1:20" x14ac:dyDescent="0.25">
      <c r="A5" s="6" t="s">
        <v>1</v>
      </c>
      <c r="B5" s="7" t="s">
        <v>2</v>
      </c>
      <c r="C5" s="7" t="s">
        <v>3</v>
      </c>
      <c r="D5" s="7" t="s">
        <v>4</v>
      </c>
      <c r="E5" s="7"/>
      <c r="F5" s="13" t="s">
        <v>28</v>
      </c>
      <c r="H5" s="6" t="s">
        <v>1</v>
      </c>
      <c r="I5" s="7" t="s">
        <v>2</v>
      </c>
      <c r="J5" s="7" t="s">
        <v>3</v>
      </c>
      <c r="K5" s="7" t="s">
        <v>4</v>
      </c>
      <c r="L5" s="7" t="s">
        <v>5</v>
      </c>
      <c r="M5" s="13" t="s">
        <v>28</v>
      </c>
      <c r="O5" s="6" t="s">
        <v>1</v>
      </c>
      <c r="P5" s="7" t="s">
        <v>2</v>
      </c>
      <c r="Q5" s="7" t="s">
        <v>3</v>
      </c>
      <c r="R5" s="7" t="s">
        <v>4</v>
      </c>
      <c r="S5" s="7" t="s">
        <v>5</v>
      </c>
      <c r="T5" s="13" t="s">
        <v>28</v>
      </c>
    </row>
    <row r="6" spans="1:20" x14ac:dyDescent="0.25">
      <c r="A6" s="8" t="s">
        <v>6</v>
      </c>
      <c r="B6" s="17"/>
      <c r="C6" s="18"/>
      <c r="D6" s="19"/>
      <c r="E6" s="17"/>
      <c r="F6" s="15">
        <f>+E6-D6</f>
        <v>0</v>
      </c>
      <c r="H6" s="8" t="s">
        <v>6</v>
      </c>
      <c r="I6" s="17"/>
      <c r="J6" s="18"/>
      <c r="K6" s="19"/>
      <c r="L6" s="17"/>
      <c r="M6" s="15">
        <f>+L6-K6</f>
        <v>0</v>
      </c>
      <c r="O6" s="8" t="s">
        <v>6</v>
      </c>
      <c r="P6" s="17"/>
      <c r="Q6" s="18"/>
      <c r="R6" s="19"/>
      <c r="S6" s="17"/>
      <c r="T6" s="15">
        <f>+S6-R6</f>
        <v>0</v>
      </c>
    </row>
    <row r="7" spans="1:20" x14ac:dyDescent="0.25">
      <c r="A7" s="8" t="s">
        <v>7</v>
      </c>
      <c r="B7" s="17"/>
      <c r="C7" s="18"/>
      <c r="D7" s="15">
        <f>+C6*B6</f>
        <v>0</v>
      </c>
      <c r="E7" s="17"/>
      <c r="F7" s="15">
        <f t="shared" ref="F7:F21" si="0">+E7-D7</f>
        <v>0</v>
      </c>
      <c r="H7" s="8" t="s">
        <v>7</v>
      </c>
      <c r="I7" s="17"/>
      <c r="J7" s="18"/>
      <c r="K7" s="15">
        <f>+J6*I6</f>
        <v>0</v>
      </c>
      <c r="L7" s="17"/>
      <c r="M7" s="15">
        <f t="shared" ref="M7:M21" si="1">+L7-K7</f>
        <v>0</v>
      </c>
      <c r="O7" s="8" t="s">
        <v>7</v>
      </c>
      <c r="P7" s="17"/>
      <c r="Q7" s="18"/>
      <c r="R7" s="15">
        <f>+Q6*P6</f>
        <v>0</v>
      </c>
      <c r="S7" s="17"/>
      <c r="T7" s="15">
        <f t="shared" ref="T7:T21" si="2">+S7-R7</f>
        <v>0</v>
      </c>
    </row>
    <row r="8" spans="1:20" x14ac:dyDescent="0.25">
      <c r="A8" s="8" t="s">
        <v>8</v>
      </c>
      <c r="B8" s="17"/>
      <c r="C8" s="18"/>
      <c r="D8" s="15">
        <f t="shared" ref="D8:D23" si="3">+C7*B7</f>
        <v>0</v>
      </c>
      <c r="E8" s="17"/>
      <c r="F8" s="15">
        <f t="shared" si="0"/>
        <v>0</v>
      </c>
      <c r="H8" s="8" t="s">
        <v>8</v>
      </c>
      <c r="I8" s="17"/>
      <c r="J8" s="18"/>
      <c r="K8" s="15">
        <f t="shared" ref="K8:K23" si="4">+J7*I7</f>
        <v>0</v>
      </c>
      <c r="L8" s="17"/>
      <c r="M8" s="15">
        <f t="shared" si="1"/>
        <v>0</v>
      </c>
      <c r="O8" s="8" t="s">
        <v>8</v>
      </c>
      <c r="P8" s="17"/>
      <c r="Q8" s="18"/>
      <c r="R8" s="15">
        <f t="shared" ref="R8:R23" si="5">+Q7*P7</f>
        <v>0</v>
      </c>
      <c r="S8" s="17"/>
      <c r="T8" s="15">
        <f t="shared" si="2"/>
        <v>0</v>
      </c>
    </row>
    <row r="9" spans="1:20" x14ac:dyDescent="0.25">
      <c r="A9" s="8" t="s">
        <v>10</v>
      </c>
      <c r="B9" s="17"/>
      <c r="C9" s="18"/>
      <c r="D9" s="15">
        <f t="shared" si="3"/>
        <v>0</v>
      </c>
      <c r="E9" s="17"/>
      <c r="F9" s="15">
        <f t="shared" si="0"/>
        <v>0</v>
      </c>
      <c r="H9" s="8" t="s">
        <v>10</v>
      </c>
      <c r="I9" s="17"/>
      <c r="J9" s="18"/>
      <c r="K9" s="15">
        <f t="shared" si="4"/>
        <v>0</v>
      </c>
      <c r="L9" s="17"/>
      <c r="M9" s="15">
        <f t="shared" si="1"/>
        <v>0</v>
      </c>
      <c r="O9" s="8" t="s">
        <v>10</v>
      </c>
      <c r="P9" s="17"/>
      <c r="Q9" s="18"/>
      <c r="R9" s="15">
        <f t="shared" si="5"/>
        <v>0</v>
      </c>
      <c r="S9" s="17"/>
      <c r="T9" s="15">
        <f t="shared" si="2"/>
        <v>0</v>
      </c>
    </row>
    <row r="10" spans="1:20" x14ac:dyDescent="0.25">
      <c r="A10" s="8" t="s">
        <v>11</v>
      </c>
      <c r="B10" s="17"/>
      <c r="C10" s="18"/>
      <c r="D10" s="15">
        <f t="shared" si="3"/>
        <v>0</v>
      </c>
      <c r="E10" s="17"/>
      <c r="F10" s="15">
        <f t="shared" si="0"/>
        <v>0</v>
      </c>
      <c r="H10" s="8" t="s">
        <v>11</v>
      </c>
      <c r="I10" s="17"/>
      <c r="J10" s="18"/>
      <c r="K10" s="15">
        <f t="shared" si="4"/>
        <v>0</v>
      </c>
      <c r="L10" s="17"/>
      <c r="M10" s="15">
        <f t="shared" si="1"/>
        <v>0</v>
      </c>
      <c r="O10" s="8" t="s">
        <v>11</v>
      </c>
      <c r="P10" s="17"/>
      <c r="Q10" s="18"/>
      <c r="R10" s="15">
        <f t="shared" si="5"/>
        <v>0</v>
      </c>
      <c r="S10" s="17"/>
      <c r="T10" s="15">
        <f t="shared" si="2"/>
        <v>0</v>
      </c>
    </row>
    <row r="11" spans="1:20" x14ac:dyDescent="0.25">
      <c r="A11" s="8" t="s">
        <v>12</v>
      </c>
      <c r="B11" s="17"/>
      <c r="C11" s="18"/>
      <c r="D11" s="15">
        <f t="shared" si="3"/>
        <v>0</v>
      </c>
      <c r="E11" s="17"/>
      <c r="F11" s="15">
        <f t="shared" si="0"/>
        <v>0</v>
      </c>
      <c r="H11" s="8" t="s">
        <v>12</v>
      </c>
      <c r="I11" s="17"/>
      <c r="J11" s="18"/>
      <c r="K11" s="15">
        <f t="shared" si="4"/>
        <v>0</v>
      </c>
      <c r="L11" s="17"/>
      <c r="M11" s="15">
        <f t="shared" si="1"/>
        <v>0</v>
      </c>
      <c r="O11" s="8" t="s">
        <v>12</v>
      </c>
      <c r="P11" s="17"/>
      <c r="Q11" s="18"/>
      <c r="R11" s="15">
        <f t="shared" si="5"/>
        <v>0</v>
      </c>
      <c r="S11" s="17"/>
      <c r="T11" s="15">
        <f t="shared" si="2"/>
        <v>0</v>
      </c>
    </row>
    <row r="12" spans="1:20" x14ac:dyDescent="0.25">
      <c r="A12" s="8" t="s">
        <v>13</v>
      </c>
      <c r="B12" s="17"/>
      <c r="C12" s="18"/>
      <c r="D12" s="15">
        <f t="shared" si="3"/>
        <v>0</v>
      </c>
      <c r="E12" s="17"/>
      <c r="F12" s="15">
        <f t="shared" si="0"/>
        <v>0</v>
      </c>
      <c r="H12" s="8" t="s">
        <v>13</v>
      </c>
      <c r="I12" s="17"/>
      <c r="J12" s="18"/>
      <c r="K12" s="15">
        <f t="shared" si="4"/>
        <v>0</v>
      </c>
      <c r="L12" s="17"/>
      <c r="M12" s="15">
        <f t="shared" si="1"/>
        <v>0</v>
      </c>
      <c r="O12" s="8" t="s">
        <v>13</v>
      </c>
      <c r="P12" s="17"/>
      <c r="Q12" s="18"/>
      <c r="R12" s="15">
        <f t="shared" si="5"/>
        <v>0</v>
      </c>
      <c r="S12" s="17"/>
      <c r="T12" s="15">
        <f t="shared" si="2"/>
        <v>0</v>
      </c>
    </row>
    <row r="13" spans="1:20" x14ac:dyDescent="0.25">
      <c r="A13" s="8" t="s">
        <v>14</v>
      </c>
      <c r="B13" s="17"/>
      <c r="C13" s="18"/>
      <c r="D13" s="15">
        <f t="shared" si="3"/>
        <v>0</v>
      </c>
      <c r="E13" s="17"/>
      <c r="F13" s="15">
        <f t="shared" si="0"/>
        <v>0</v>
      </c>
      <c r="H13" s="8" t="s">
        <v>14</v>
      </c>
      <c r="I13" s="17"/>
      <c r="J13" s="18"/>
      <c r="K13" s="15">
        <f t="shared" si="4"/>
        <v>0</v>
      </c>
      <c r="L13" s="17"/>
      <c r="M13" s="15">
        <f t="shared" si="1"/>
        <v>0</v>
      </c>
      <c r="O13" s="8" t="s">
        <v>14</v>
      </c>
      <c r="P13" s="17"/>
      <c r="Q13" s="18"/>
      <c r="R13" s="15">
        <f t="shared" si="5"/>
        <v>0</v>
      </c>
      <c r="S13" s="17"/>
      <c r="T13" s="15">
        <f t="shared" si="2"/>
        <v>0</v>
      </c>
    </row>
    <row r="14" spans="1:20" x14ac:dyDescent="0.25">
      <c r="A14" s="8" t="s">
        <v>15</v>
      </c>
      <c r="B14" s="17"/>
      <c r="C14" s="18"/>
      <c r="D14" s="15">
        <f t="shared" si="3"/>
        <v>0</v>
      </c>
      <c r="E14" s="17"/>
      <c r="F14" s="15">
        <f t="shared" si="0"/>
        <v>0</v>
      </c>
      <c r="H14" s="8" t="s">
        <v>15</v>
      </c>
      <c r="I14" s="17"/>
      <c r="J14" s="18"/>
      <c r="K14" s="15">
        <f t="shared" si="4"/>
        <v>0</v>
      </c>
      <c r="L14" s="17"/>
      <c r="M14" s="15">
        <f t="shared" si="1"/>
        <v>0</v>
      </c>
      <c r="O14" s="8" t="s">
        <v>15</v>
      </c>
      <c r="P14" s="17"/>
      <c r="Q14" s="18"/>
      <c r="R14" s="15">
        <f t="shared" si="5"/>
        <v>0</v>
      </c>
      <c r="S14" s="17"/>
      <c r="T14" s="15">
        <f t="shared" si="2"/>
        <v>0</v>
      </c>
    </row>
    <row r="15" spans="1:20" x14ac:dyDescent="0.25">
      <c r="A15" s="8" t="s">
        <v>16</v>
      </c>
      <c r="B15" s="17"/>
      <c r="C15" s="18"/>
      <c r="D15" s="15">
        <f t="shared" si="3"/>
        <v>0</v>
      </c>
      <c r="E15" s="17"/>
      <c r="F15" s="15">
        <f t="shared" si="0"/>
        <v>0</v>
      </c>
      <c r="H15" s="8" t="s">
        <v>16</v>
      </c>
      <c r="I15" s="17"/>
      <c r="J15" s="18"/>
      <c r="K15" s="15">
        <f t="shared" si="4"/>
        <v>0</v>
      </c>
      <c r="L15" s="17"/>
      <c r="M15" s="15">
        <f t="shared" si="1"/>
        <v>0</v>
      </c>
      <c r="O15" s="8" t="s">
        <v>16</v>
      </c>
      <c r="P15" s="17"/>
      <c r="Q15" s="18"/>
      <c r="R15" s="15">
        <f t="shared" si="5"/>
        <v>0</v>
      </c>
      <c r="S15" s="17"/>
      <c r="T15" s="15">
        <f t="shared" si="2"/>
        <v>0</v>
      </c>
    </row>
    <row r="16" spans="1:20" x14ac:dyDescent="0.25">
      <c r="A16" s="8" t="s">
        <v>17</v>
      </c>
      <c r="B16" s="17"/>
      <c r="C16" s="18"/>
      <c r="D16" s="15">
        <f t="shared" si="3"/>
        <v>0</v>
      </c>
      <c r="E16" s="17"/>
      <c r="F16" s="15">
        <f t="shared" si="0"/>
        <v>0</v>
      </c>
      <c r="H16" s="8" t="s">
        <v>17</v>
      </c>
      <c r="I16" s="17"/>
      <c r="J16" s="18"/>
      <c r="K16" s="15">
        <f t="shared" si="4"/>
        <v>0</v>
      </c>
      <c r="L16" s="17"/>
      <c r="M16" s="15">
        <f t="shared" si="1"/>
        <v>0</v>
      </c>
      <c r="O16" s="8" t="s">
        <v>17</v>
      </c>
      <c r="P16" s="17"/>
      <c r="Q16" s="18"/>
      <c r="R16" s="15">
        <f t="shared" si="5"/>
        <v>0</v>
      </c>
      <c r="S16" s="17"/>
      <c r="T16" s="15">
        <f t="shared" si="2"/>
        <v>0</v>
      </c>
    </row>
    <row r="17" spans="1:20" x14ac:dyDescent="0.25">
      <c r="A17" s="8" t="s">
        <v>18</v>
      </c>
      <c r="B17" s="17"/>
      <c r="C17" s="18"/>
      <c r="D17" s="15">
        <f t="shared" si="3"/>
        <v>0</v>
      </c>
      <c r="E17" s="17"/>
      <c r="F17" s="15">
        <f t="shared" si="0"/>
        <v>0</v>
      </c>
      <c r="H17" s="8" t="s">
        <v>18</v>
      </c>
      <c r="I17" s="17"/>
      <c r="J17" s="18"/>
      <c r="K17" s="15">
        <f t="shared" si="4"/>
        <v>0</v>
      </c>
      <c r="L17" s="17"/>
      <c r="M17" s="15">
        <f t="shared" si="1"/>
        <v>0</v>
      </c>
      <c r="O17" s="8" t="s">
        <v>18</v>
      </c>
      <c r="P17" s="17"/>
      <c r="Q17" s="18"/>
      <c r="R17" s="15">
        <f t="shared" si="5"/>
        <v>0</v>
      </c>
      <c r="S17" s="17"/>
      <c r="T17" s="15">
        <f t="shared" si="2"/>
        <v>0</v>
      </c>
    </row>
    <row r="18" spans="1:20" x14ac:dyDescent="0.25">
      <c r="A18" s="8" t="s">
        <v>19</v>
      </c>
      <c r="B18" s="17"/>
      <c r="C18" s="18"/>
      <c r="D18" s="15">
        <f t="shared" si="3"/>
        <v>0</v>
      </c>
      <c r="E18" s="17"/>
      <c r="F18" s="15">
        <f t="shared" si="0"/>
        <v>0</v>
      </c>
      <c r="H18" s="8" t="s">
        <v>19</v>
      </c>
      <c r="I18" s="17"/>
      <c r="J18" s="18"/>
      <c r="K18" s="15">
        <f t="shared" si="4"/>
        <v>0</v>
      </c>
      <c r="L18" s="17"/>
      <c r="M18" s="15">
        <f t="shared" si="1"/>
        <v>0</v>
      </c>
      <c r="O18" s="8" t="s">
        <v>19</v>
      </c>
      <c r="P18" s="17"/>
      <c r="Q18" s="18"/>
      <c r="R18" s="15">
        <f t="shared" si="5"/>
        <v>0</v>
      </c>
      <c r="S18" s="17"/>
      <c r="T18" s="15">
        <f t="shared" si="2"/>
        <v>0</v>
      </c>
    </row>
    <row r="19" spans="1:20" x14ac:dyDescent="0.25">
      <c r="A19" s="8" t="s">
        <v>20</v>
      </c>
      <c r="B19" s="17"/>
      <c r="C19" s="18"/>
      <c r="D19" s="15">
        <f t="shared" si="3"/>
        <v>0</v>
      </c>
      <c r="E19" s="17"/>
      <c r="F19" s="15">
        <f t="shared" si="0"/>
        <v>0</v>
      </c>
      <c r="H19" s="8" t="s">
        <v>20</v>
      </c>
      <c r="I19" s="17"/>
      <c r="J19" s="18"/>
      <c r="K19" s="15">
        <f t="shared" si="4"/>
        <v>0</v>
      </c>
      <c r="L19" s="17"/>
      <c r="M19" s="15">
        <f t="shared" si="1"/>
        <v>0</v>
      </c>
      <c r="O19" s="8" t="s">
        <v>20</v>
      </c>
      <c r="P19" s="17"/>
      <c r="Q19" s="18"/>
      <c r="R19" s="15">
        <f t="shared" si="5"/>
        <v>0</v>
      </c>
      <c r="S19" s="17"/>
      <c r="T19" s="15">
        <f t="shared" si="2"/>
        <v>0</v>
      </c>
    </row>
    <row r="20" spans="1:20" x14ac:dyDescent="0.25">
      <c r="A20" s="8" t="s">
        <v>21</v>
      </c>
      <c r="B20" s="17"/>
      <c r="C20" s="18"/>
      <c r="D20" s="15">
        <f t="shared" si="3"/>
        <v>0</v>
      </c>
      <c r="E20" s="17"/>
      <c r="F20" s="15">
        <f t="shared" si="0"/>
        <v>0</v>
      </c>
      <c r="H20" s="8" t="s">
        <v>21</v>
      </c>
      <c r="I20" s="17"/>
      <c r="J20" s="18"/>
      <c r="K20" s="15">
        <f t="shared" si="4"/>
        <v>0</v>
      </c>
      <c r="L20" s="17"/>
      <c r="M20" s="15">
        <f t="shared" si="1"/>
        <v>0</v>
      </c>
      <c r="O20" s="8" t="s">
        <v>21</v>
      </c>
      <c r="P20" s="17"/>
      <c r="Q20" s="18"/>
      <c r="R20" s="15">
        <f t="shared" si="5"/>
        <v>0</v>
      </c>
      <c r="S20" s="17"/>
      <c r="T20" s="15">
        <f t="shared" si="2"/>
        <v>0</v>
      </c>
    </row>
    <row r="21" spans="1:20" x14ac:dyDescent="0.25">
      <c r="A21" s="8" t="s">
        <v>22</v>
      </c>
      <c r="B21" s="17"/>
      <c r="C21" s="18"/>
      <c r="D21" s="15">
        <f t="shared" si="3"/>
        <v>0</v>
      </c>
      <c r="E21" s="17"/>
      <c r="F21" s="15">
        <f t="shared" si="0"/>
        <v>0</v>
      </c>
      <c r="H21" s="8" t="s">
        <v>22</v>
      </c>
      <c r="I21" s="17"/>
      <c r="J21" s="18"/>
      <c r="K21" s="15">
        <f t="shared" si="4"/>
        <v>0</v>
      </c>
      <c r="L21" s="17"/>
      <c r="M21" s="15">
        <f t="shared" si="1"/>
        <v>0</v>
      </c>
      <c r="O21" s="8" t="s">
        <v>22</v>
      </c>
      <c r="P21" s="17"/>
      <c r="Q21" s="18"/>
      <c r="R21" s="15">
        <f t="shared" si="5"/>
        <v>0</v>
      </c>
      <c r="S21" s="17"/>
      <c r="T21" s="15">
        <f t="shared" si="2"/>
        <v>0</v>
      </c>
    </row>
    <row r="22" spans="1:20" x14ac:dyDescent="0.25">
      <c r="A22" s="8" t="s">
        <v>23</v>
      </c>
      <c r="B22" s="17"/>
      <c r="C22" s="18"/>
      <c r="D22" s="15">
        <f t="shared" si="3"/>
        <v>0</v>
      </c>
      <c r="E22" s="17"/>
      <c r="F22" s="15">
        <f>+E22-D22-D23</f>
        <v>0</v>
      </c>
      <c r="H22" s="8" t="s">
        <v>23</v>
      </c>
      <c r="I22" s="17"/>
      <c r="J22" s="18"/>
      <c r="K22" s="15">
        <f t="shared" si="4"/>
        <v>0</v>
      </c>
      <c r="L22" s="17"/>
      <c r="M22" s="15">
        <f>+L22-K22-K23</f>
        <v>0</v>
      </c>
      <c r="O22" s="8" t="s">
        <v>23</v>
      </c>
      <c r="P22" s="17"/>
      <c r="Q22" s="18"/>
      <c r="R22" s="15">
        <f t="shared" si="5"/>
        <v>0</v>
      </c>
      <c r="S22" s="17"/>
      <c r="T22" s="15">
        <f>+S22-R22-R23</f>
        <v>0</v>
      </c>
    </row>
    <row r="23" spans="1:20" x14ac:dyDescent="0.25">
      <c r="A23" s="8" t="s">
        <v>25</v>
      </c>
      <c r="B23" s="17"/>
      <c r="C23" s="18"/>
      <c r="D23" s="15">
        <f t="shared" si="3"/>
        <v>0</v>
      </c>
      <c r="E23" s="12"/>
      <c r="F23" s="15"/>
      <c r="H23" s="8" t="s">
        <v>25</v>
      </c>
      <c r="I23" s="17"/>
      <c r="J23" s="18"/>
      <c r="K23" s="15">
        <f t="shared" si="4"/>
        <v>0</v>
      </c>
      <c r="L23" s="12"/>
      <c r="M23" s="15"/>
      <c r="O23" s="8" t="s">
        <v>25</v>
      </c>
      <c r="P23" s="17"/>
      <c r="Q23" s="18"/>
      <c r="R23" s="15">
        <f t="shared" si="5"/>
        <v>0</v>
      </c>
      <c r="S23" s="12"/>
      <c r="T23" s="15"/>
    </row>
    <row r="24" spans="1:20" x14ac:dyDescent="0.25">
      <c r="B24" s="9">
        <f>SUM(B6:B23)</f>
        <v>0</v>
      </c>
      <c r="D24" s="16">
        <f>SUM(D6:D23)</f>
        <v>0</v>
      </c>
      <c r="F24" s="16">
        <f>SUM(F6:F23)</f>
        <v>0</v>
      </c>
      <c r="H24" s="8"/>
      <c r="I24" s="9">
        <f>SUM(I6:I23)</f>
        <v>0</v>
      </c>
      <c r="K24" s="16">
        <f>SUM(K6:K23)</f>
        <v>0</v>
      </c>
      <c r="M24" s="16">
        <f>SUM(M6:M23)</f>
        <v>0</v>
      </c>
      <c r="P24" s="9">
        <f>SUM(P6:P23)</f>
        <v>0</v>
      </c>
      <c r="R24" s="16">
        <f>SUM(R6:R23)</f>
        <v>0</v>
      </c>
      <c r="T24" s="16">
        <f>SUM(T6:T23)</f>
        <v>0</v>
      </c>
    </row>
    <row r="25" spans="1:20" ht="30" x14ac:dyDescent="0.25">
      <c r="E25" s="9" t="s">
        <v>39</v>
      </c>
      <c r="F25" s="11">
        <f>+F24/5</f>
        <v>0</v>
      </c>
      <c r="H25" s="8"/>
      <c r="I25" s="9"/>
      <c r="J25" s="10"/>
      <c r="K25" s="10"/>
      <c r="L25" s="9" t="s">
        <v>39</v>
      </c>
      <c r="M25" s="11">
        <f>+M24/5</f>
        <v>0</v>
      </c>
      <c r="S25" s="9" t="s">
        <v>39</v>
      </c>
      <c r="T25" s="11">
        <f>+T24/5</f>
        <v>0</v>
      </c>
    </row>
    <row r="26" spans="1:20" x14ac:dyDescent="0.25">
      <c r="H26" s="8"/>
      <c r="I26" s="9"/>
      <c r="J26" s="10"/>
      <c r="K26" s="10"/>
      <c r="L26" s="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D5FAF-D667-4A9D-916B-C6DDF21E9E28}">
  <dimension ref="A1:T26"/>
  <sheetViews>
    <sheetView topLeftCell="A28" workbookViewId="0">
      <selection activeCell="J51" sqref="J51"/>
    </sheetView>
  </sheetViews>
  <sheetFormatPr defaultColWidth="10.7109375" defaultRowHeight="15" x14ac:dyDescent="0.25"/>
  <cols>
    <col min="2" max="2" width="11" bestFit="1" customWidth="1"/>
    <col min="4" max="4" width="11" bestFit="1" customWidth="1"/>
    <col min="6" max="6" width="11" bestFit="1" customWidth="1"/>
    <col min="7" max="7" width="3" customWidth="1"/>
    <col min="9" max="9" width="11" bestFit="1" customWidth="1"/>
    <col min="11" max="11" width="11" bestFit="1" customWidth="1"/>
    <col min="14" max="14" width="2.5703125" customWidth="1"/>
    <col min="16" max="16" width="12" bestFit="1" customWidth="1"/>
    <col min="18" max="18" width="12" bestFit="1" customWidth="1"/>
    <col min="20" max="20" width="12" bestFit="1" customWidth="1"/>
  </cols>
  <sheetData>
    <row r="1" spans="1:20" ht="21" x14ac:dyDescent="0.35">
      <c r="A1" s="1" t="s">
        <v>31</v>
      </c>
      <c r="H1" s="1" t="s">
        <v>29</v>
      </c>
      <c r="O1" s="1" t="s">
        <v>40</v>
      </c>
    </row>
    <row r="3" spans="1:20" x14ac:dyDescent="0.25">
      <c r="A3" s="2" t="s">
        <v>30</v>
      </c>
      <c r="H3" s="2" t="s">
        <v>30</v>
      </c>
      <c r="O3" s="2" t="s">
        <v>30</v>
      </c>
    </row>
    <row r="4" spans="1:20" ht="45" x14ac:dyDescent="0.25">
      <c r="A4" s="3" t="s">
        <v>0</v>
      </c>
      <c r="B4" s="4" t="s">
        <v>24</v>
      </c>
      <c r="C4" s="4" t="s">
        <v>33</v>
      </c>
      <c r="D4" s="4" t="s">
        <v>26</v>
      </c>
      <c r="E4" s="4" t="s">
        <v>32</v>
      </c>
      <c r="F4" s="5" t="s">
        <v>27</v>
      </c>
      <c r="H4" s="3" t="s">
        <v>0</v>
      </c>
      <c r="I4" s="4" t="s">
        <v>24</v>
      </c>
      <c r="J4" s="4" t="s">
        <v>9</v>
      </c>
      <c r="K4" s="4" t="s">
        <v>26</v>
      </c>
      <c r="L4" s="4" t="s">
        <v>32</v>
      </c>
      <c r="M4" s="5" t="s">
        <v>27</v>
      </c>
      <c r="O4" s="3" t="s">
        <v>0</v>
      </c>
      <c r="P4" s="4" t="s">
        <v>24</v>
      </c>
      <c r="Q4" s="4" t="s">
        <v>33</v>
      </c>
      <c r="R4" s="4" t="s">
        <v>26</v>
      </c>
      <c r="S4" s="4" t="s">
        <v>32</v>
      </c>
      <c r="T4" s="5" t="s">
        <v>27</v>
      </c>
    </row>
    <row r="5" spans="1:20" x14ac:dyDescent="0.25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13" t="s">
        <v>28</v>
      </c>
      <c r="H5" s="6" t="s">
        <v>1</v>
      </c>
      <c r="I5" s="7" t="s">
        <v>2</v>
      </c>
      <c r="J5" s="7" t="s">
        <v>3</v>
      </c>
      <c r="K5" s="7" t="s">
        <v>4</v>
      </c>
      <c r="L5" s="7" t="s">
        <v>5</v>
      </c>
      <c r="M5" s="13" t="s">
        <v>28</v>
      </c>
      <c r="O5" s="6" t="s">
        <v>1</v>
      </c>
      <c r="P5" s="7" t="s">
        <v>2</v>
      </c>
      <c r="Q5" s="7" t="s">
        <v>3</v>
      </c>
      <c r="R5" s="7" t="s">
        <v>4</v>
      </c>
      <c r="S5" s="7" t="s">
        <v>5</v>
      </c>
      <c r="T5" s="13" t="s">
        <v>28</v>
      </c>
    </row>
    <row r="6" spans="1:20" x14ac:dyDescent="0.25">
      <c r="A6" s="8" t="s">
        <v>6</v>
      </c>
      <c r="B6" s="17">
        <v>1457.825</v>
      </c>
      <c r="C6" s="18">
        <v>0.99931451851319919</v>
      </c>
      <c r="D6" s="19">
        <v>1525</v>
      </c>
      <c r="E6" s="17">
        <v>1545.117</v>
      </c>
      <c r="F6" s="15">
        <f>+E6-D6</f>
        <v>20.116999999999962</v>
      </c>
      <c r="H6" s="8" t="s">
        <v>6</v>
      </c>
      <c r="I6" s="17">
        <v>4039.4369999999999</v>
      </c>
      <c r="J6" s="18">
        <v>0.99735327293066189</v>
      </c>
      <c r="K6" s="19">
        <v>3823</v>
      </c>
      <c r="L6" s="17">
        <v>3843.8009999999999</v>
      </c>
      <c r="M6" s="15">
        <f>+L6-K6</f>
        <v>20.800999999999931</v>
      </c>
      <c r="O6" s="8" t="s">
        <v>6</v>
      </c>
      <c r="P6" s="17">
        <v>15836.304</v>
      </c>
      <c r="Q6" s="18">
        <v>0.96736203730349746</v>
      </c>
      <c r="R6" s="19">
        <v>15828.451999999999</v>
      </c>
      <c r="S6" s="17">
        <v>15253.913</v>
      </c>
      <c r="T6" s="15">
        <f>+S6-R6</f>
        <v>-574.53899999999885</v>
      </c>
    </row>
    <row r="7" spans="1:20" x14ac:dyDescent="0.25">
      <c r="A7" s="8" t="s">
        <v>7</v>
      </c>
      <c r="B7" s="17">
        <v>1354.538</v>
      </c>
      <c r="C7" s="18">
        <v>0.99958182137281504</v>
      </c>
      <c r="D7" s="15">
        <f>+C6*B6</f>
        <v>1456.8256879515047</v>
      </c>
      <c r="E7" s="17">
        <v>1521.11</v>
      </c>
      <c r="F7" s="15">
        <f t="shared" ref="F7:F21" si="0">+E7-D7</f>
        <v>64.284312048495167</v>
      </c>
      <c r="H7" s="8" t="s">
        <v>7</v>
      </c>
      <c r="I7" s="17">
        <v>4229.585</v>
      </c>
      <c r="J7" s="18">
        <v>0.99557043163350301</v>
      </c>
      <c r="K7" s="15">
        <f>+J6*I6</f>
        <v>4028.7457127472139</v>
      </c>
      <c r="L7" s="17">
        <v>4121.049</v>
      </c>
      <c r="M7" s="15">
        <f t="shared" ref="M7:M21" si="1">+L7-K7</f>
        <v>92.303287252786049</v>
      </c>
      <c r="O7" s="8" t="s">
        <v>7</v>
      </c>
      <c r="P7" s="17">
        <v>16562.802</v>
      </c>
      <c r="Q7" s="18">
        <v>0.99604104868576504</v>
      </c>
      <c r="R7" s="15">
        <f>+Q6*P6</f>
        <v>15319.439300797527</v>
      </c>
      <c r="S7" s="17">
        <v>15715.95</v>
      </c>
      <c r="T7" s="15">
        <f t="shared" ref="T7:T21" si="2">+S7-R7</f>
        <v>396.51069920247392</v>
      </c>
    </row>
    <row r="8" spans="1:20" x14ac:dyDescent="0.25">
      <c r="A8" s="8" t="s">
        <v>8</v>
      </c>
      <c r="B8" s="17">
        <v>1393.9880000000001</v>
      </c>
      <c r="C8" s="18">
        <v>0.999249722727935</v>
      </c>
      <c r="D8" s="15">
        <f t="shared" ref="D8:D23" si="3">+C7*B7</f>
        <v>1353.9715611586901</v>
      </c>
      <c r="E8" s="17">
        <v>1416.4829999999999</v>
      </c>
      <c r="F8" s="15">
        <f t="shared" si="0"/>
        <v>62.511438841309882</v>
      </c>
      <c r="H8" s="8" t="s">
        <v>8</v>
      </c>
      <c r="I8" s="17">
        <v>4632.8649999999998</v>
      </c>
      <c r="J8" s="18">
        <v>0.99346902493606704</v>
      </c>
      <c r="K8" s="15">
        <f t="shared" ref="K8:K23" si="4">+J7*I7</f>
        <v>4210.8497640805899</v>
      </c>
      <c r="L8" s="17">
        <v>4387.951</v>
      </c>
      <c r="M8" s="15">
        <f t="shared" si="1"/>
        <v>177.1012359194101</v>
      </c>
      <c r="O8" s="8" t="s">
        <v>8</v>
      </c>
      <c r="P8" s="17">
        <v>16462.116000000002</v>
      </c>
      <c r="Q8" s="18">
        <v>0.99620354145274104</v>
      </c>
      <c r="R8" s="15">
        <f t="shared" ref="R8:R23" si="5">+Q7*P7</f>
        <v>16497.230673254686</v>
      </c>
      <c r="S8" s="17">
        <v>16458.343000000001</v>
      </c>
      <c r="T8" s="15">
        <f t="shared" si="2"/>
        <v>-38.887673254685069</v>
      </c>
    </row>
    <row r="9" spans="1:20" x14ac:dyDescent="0.25">
      <c r="A9" s="8" t="s">
        <v>10</v>
      </c>
      <c r="B9" s="17">
        <v>1487.297</v>
      </c>
      <c r="C9" s="18">
        <v>0.99872066300437401</v>
      </c>
      <c r="D9" s="15">
        <f t="shared" si="3"/>
        <v>1392.9421224860687</v>
      </c>
      <c r="E9" s="17">
        <v>1480.3420000000001</v>
      </c>
      <c r="F9" s="15">
        <f t="shared" si="0"/>
        <v>87.399877513931415</v>
      </c>
      <c r="H9" s="8" t="s">
        <v>10</v>
      </c>
      <c r="I9" s="17">
        <v>4875.5519999999997</v>
      </c>
      <c r="J9" s="18">
        <v>0.99004065354179105</v>
      </c>
      <c r="K9" s="15">
        <f t="shared" si="4"/>
        <v>4602.6078742104319</v>
      </c>
      <c r="L9" s="17">
        <v>4819.2259999999997</v>
      </c>
      <c r="M9" s="15">
        <f t="shared" si="1"/>
        <v>216.61812578956778</v>
      </c>
      <c r="O9" s="8" t="s">
        <v>10</v>
      </c>
      <c r="P9" s="17">
        <v>15690.057000000001</v>
      </c>
      <c r="Q9" s="18">
        <v>0.99534252370001697</v>
      </c>
      <c r="R9" s="15">
        <f t="shared" si="5"/>
        <v>16399.618259005834</v>
      </c>
      <c r="S9" s="17">
        <v>16116.49</v>
      </c>
      <c r="T9" s="15">
        <f t="shared" si="2"/>
        <v>-283.12825900583448</v>
      </c>
    </row>
    <row r="10" spans="1:20" x14ac:dyDescent="0.25">
      <c r="A10" s="8" t="s">
        <v>11</v>
      </c>
      <c r="B10" s="17">
        <v>1626.54</v>
      </c>
      <c r="C10" s="18">
        <v>0.99859669544257201</v>
      </c>
      <c r="D10" s="15">
        <f t="shared" si="3"/>
        <v>1485.3942459244165</v>
      </c>
      <c r="E10" s="17">
        <v>1663.5830000000001</v>
      </c>
      <c r="F10" s="15">
        <f t="shared" si="0"/>
        <v>178.18875407558357</v>
      </c>
      <c r="H10" s="8" t="s">
        <v>11</v>
      </c>
      <c r="I10" s="17">
        <v>4746.0680000000002</v>
      </c>
      <c r="J10" s="18">
        <v>0.98780788211237702</v>
      </c>
      <c r="K10" s="15">
        <f t="shared" si="4"/>
        <v>4826.9946884569863</v>
      </c>
      <c r="L10" s="17">
        <v>4829.2719999999999</v>
      </c>
      <c r="M10" s="15">
        <f t="shared" si="1"/>
        <v>2.2773115430136386</v>
      </c>
      <c r="O10" s="8" t="s">
        <v>11</v>
      </c>
      <c r="P10" s="17">
        <v>14809.611999999999</v>
      </c>
      <c r="Q10" s="18">
        <v>0.99478974582227198</v>
      </c>
      <c r="R10" s="15">
        <f t="shared" si="5"/>
        <v>15616.980931377118</v>
      </c>
      <c r="S10" s="17">
        <v>15203.582</v>
      </c>
      <c r="T10" s="15">
        <f t="shared" si="2"/>
        <v>-413.39893137711806</v>
      </c>
    </row>
    <row r="11" spans="1:20" x14ac:dyDescent="0.25">
      <c r="A11" s="8" t="s">
        <v>12</v>
      </c>
      <c r="B11" s="17">
        <v>1637.9059999999999</v>
      </c>
      <c r="C11" s="18">
        <v>0.99829106597360295</v>
      </c>
      <c r="D11" s="15">
        <f t="shared" si="3"/>
        <v>1624.2574690051611</v>
      </c>
      <c r="E11" s="17">
        <v>1763.2809999999999</v>
      </c>
      <c r="F11" s="15">
        <f t="shared" si="0"/>
        <v>139.02353099483889</v>
      </c>
      <c r="H11" s="8" t="s">
        <v>12</v>
      </c>
      <c r="I11" s="17">
        <v>5076.9030000000002</v>
      </c>
      <c r="J11" s="18">
        <v>0.98388855845280099</v>
      </c>
      <c r="K11" s="15">
        <f t="shared" si="4"/>
        <v>4688.2033794413255</v>
      </c>
      <c r="L11" s="17">
        <v>4477.4939999999997</v>
      </c>
      <c r="M11" s="15">
        <f t="shared" si="1"/>
        <v>-210.70937944132584</v>
      </c>
      <c r="O11" s="8" t="s">
        <v>12</v>
      </c>
      <c r="P11" s="17">
        <v>13848.206</v>
      </c>
      <c r="Q11" s="18">
        <v>0.99383518337126797</v>
      </c>
      <c r="R11" s="15">
        <f t="shared" si="5"/>
        <v>14732.450157206467</v>
      </c>
      <c r="S11" s="17">
        <v>14474.519</v>
      </c>
      <c r="T11" s="15">
        <f t="shared" si="2"/>
        <v>-257.93115720646711</v>
      </c>
    </row>
    <row r="12" spans="1:20" x14ac:dyDescent="0.25">
      <c r="A12" s="8" t="s">
        <v>13</v>
      </c>
      <c r="B12" s="17">
        <v>1477.41</v>
      </c>
      <c r="C12" s="18">
        <v>0.99749878225007105</v>
      </c>
      <c r="D12" s="15">
        <f t="shared" si="3"/>
        <v>1635.10692670456</v>
      </c>
      <c r="E12" s="17">
        <v>1753.076</v>
      </c>
      <c r="F12" s="15">
        <f t="shared" si="0"/>
        <v>117.96907329544001</v>
      </c>
      <c r="H12" s="8" t="s">
        <v>13</v>
      </c>
      <c r="I12" s="17">
        <v>5437.6880000000001</v>
      </c>
      <c r="J12" s="18">
        <v>0.97965304744312498</v>
      </c>
      <c r="K12" s="15">
        <f t="shared" si="4"/>
        <v>4995.1067740747012</v>
      </c>
      <c r="L12" s="17">
        <v>4798.8</v>
      </c>
      <c r="M12" s="15">
        <f t="shared" si="1"/>
        <v>-196.30677407470102</v>
      </c>
      <c r="O12" s="8" t="s">
        <v>13</v>
      </c>
      <c r="P12" s="17">
        <v>12238.037</v>
      </c>
      <c r="Q12" s="18">
        <v>0.99206802391680304</v>
      </c>
      <c r="R12" s="15">
        <f t="shared" si="5"/>
        <v>13762.834349373094</v>
      </c>
      <c r="S12" s="17">
        <v>13502.353999999999</v>
      </c>
      <c r="T12" s="15">
        <f t="shared" si="2"/>
        <v>-260.48034937309421</v>
      </c>
    </row>
    <row r="13" spans="1:20" x14ac:dyDescent="0.25">
      <c r="A13" s="8" t="s">
        <v>14</v>
      </c>
      <c r="B13" s="17">
        <v>1619.1420000000001</v>
      </c>
      <c r="C13" s="18">
        <v>0.996197545311719</v>
      </c>
      <c r="D13" s="15">
        <f t="shared" si="3"/>
        <v>1473.7146758840775</v>
      </c>
      <c r="E13" s="17">
        <v>1574.1579999999999</v>
      </c>
      <c r="F13" s="15">
        <f t="shared" si="0"/>
        <v>100.44332411592245</v>
      </c>
      <c r="H13" s="8" t="s">
        <v>14</v>
      </c>
      <c r="I13" s="17">
        <v>5709.4189999999999</v>
      </c>
      <c r="J13" s="18">
        <v>0.97562383810227704</v>
      </c>
      <c r="K13" s="15">
        <f t="shared" si="4"/>
        <v>5327.0476202449117</v>
      </c>
      <c r="L13" s="17">
        <v>5390.8230000000003</v>
      </c>
      <c r="M13" s="15">
        <f t="shared" si="1"/>
        <v>63.775379755088579</v>
      </c>
      <c r="O13" s="8" t="s">
        <v>14</v>
      </c>
      <c r="P13" s="17">
        <v>10222.799000000001</v>
      </c>
      <c r="Q13" s="18">
        <v>0.988397665704279</v>
      </c>
      <c r="R13" s="15">
        <f t="shared" si="5"/>
        <v>12140.965183210721</v>
      </c>
      <c r="S13" s="17">
        <v>11874.132</v>
      </c>
      <c r="T13" s="15">
        <f t="shared" si="2"/>
        <v>-266.83318321072147</v>
      </c>
    </row>
    <row r="14" spans="1:20" x14ac:dyDescent="0.25">
      <c r="A14" s="8" t="s">
        <v>15</v>
      </c>
      <c r="B14" s="17">
        <v>1525.127</v>
      </c>
      <c r="C14" s="18">
        <v>0.99427322681426999</v>
      </c>
      <c r="D14" s="15">
        <f t="shared" si="3"/>
        <v>1612.9852859111074</v>
      </c>
      <c r="E14" s="17">
        <v>1655.519</v>
      </c>
      <c r="F14" s="15">
        <f t="shared" si="0"/>
        <v>42.533714088892566</v>
      </c>
      <c r="H14" s="8" t="s">
        <v>15</v>
      </c>
      <c r="I14" s="17">
        <v>5844.3040000000001</v>
      </c>
      <c r="J14" s="18">
        <v>0.97056784898626103</v>
      </c>
      <c r="K14" s="15">
        <f t="shared" si="4"/>
        <v>5570.2452781140646</v>
      </c>
      <c r="L14" s="17">
        <v>5717.7629999999999</v>
      </c>
      <c r="M14" s="15">
        <f t="shared" si="1"/>
        <v>147.51772188593532</v>
      </c>
      <c r="O14" s="8" t="s">
        <v>15</v>
      </c>
      <c r="P14" s="17">
        <v>9331.0619999999999</v>
      </c>
      <c r="Q14" s="18">
        <v>0.98160887774403305</v>
      </c>
      <c r="R14" s="15">
        <f t="shared" si="5"/>
        <v>10104.190668564039</v>
      </c>
      <c r="S14" s="17">
        <v>9925.6290000000008</v>
      </c>
      <c r="T14" s="15">
        <f t="shared" si="2"/>
        <v>-178.56166856403797</v>
      </c>
    </row>
    <row r="15" spans="1:20" x14ac:dyDescent="0.25">
      <c r="A15" s="8" t="s">
        <v>16</v>
      </c>
      <c r="B15" s="17">
        <v>1578.0340000000001</v>
      </c>
      <c r="C15" s="18">
        <v>0.99121482855817</v>
      </c>
      <c r="D15" s="15">
        <f t="shared" si="3"/>
        <v>1516.392943591567</v>
      </c>
      <c r="E15" s="17">
        <v>1559.5070000000001</v>
      </c>
      <c r="F15" s="15">
        <f t="shared" si="0"/>
        <v>43.114056408433044</v>
      </c>
      <c r="H15" s="8" t="s">
        <v>16</v>
      </c>
      <c r="I15" s="17">
        <v>5388.8440000000001</v>
      </c>
      <c r="J15" s="18">
        <v>0.96303062672329598</v>
      </c>
      <c r="K15" s="15">
        <f t="shared" si="4"/>
        <v>5672.2935621018014</v>
      </c>
      <c r="L15" s="17">
        <v>5732.0280000000002</v>
      </c>
      <c r="M15" s="15">
        <f t="shared" si="1"/>
        <v>59.734437898198848</v>
      </c>
      <c r="O15" s="8" t="s">
        <v>16</v>
      </c>
      <c r="P15" s="17">
        <v>7641.7120000000004</v>
      </c>
      <c r="Q15" s="18">
        <v>0.96805094610631404</v>
      </c>
      <c r="R15" s="15">
        <f t="shared" si="5"/>
        <v>9159.4532979799933</v>
      </c>
      <c r="S15" s="17">
        <v>8969.2060000000001</v>
      </c>
      <c r="T15" s="15">
        <f t="shared" si="2"/>
        <v>-190.24729797999316</v>
      </c>
    </row>
    <row r="16" spans="1:20" x14ac:dyDescent="0.25">
      <c r="A16" s="8" t="s">
        <v>17</v>
      </c>
      <c r="B16" s="17">
        <v>1465.213</v>
      </c>
      <c r="C16" s="18">
        <v>0.987166813472519</v>
      </c>
      <c r="D16" s="15">
        <f t="shared" si="3"/>
        <v>1564.1707007689633</v>
      </c>
      <c r="E16" s="17">
        <v>1569.432</v>
      </c>
      <c r="F16" s="15">
        <f t="shared" si="0"/>
        <v>5.2612992310366735</v>
      </c>
      <c r="H16" s="8" t="s">
        <v>17</v>
      </c>
      <c r="I16" s="17">
        <v>4800.42</v>
      </c>
      <c r="J16" s="18">
        <v>0.95078004077719802</v>
      </c>
      <c r="K16" s="15">
        <f t="shared" si="4"/>
        <v>5189.6218146340734</v>
      </c>
      <c r="L16" s="17">
        <v>5242.7529999999997</v>
      </c>
      <c r="M16" s="15">
        <f t="shared" si="1"/>
        <v>53.131185365926285</v>
      </c>
      <c r="O16" s="8" t="s">
        <v>17</v>
      </c>
      <c r="P16" s="17">
        <v>5371.2129999999997</v>
      </c>
      <c r="Q16" s="18">
        <v>0.95157550595027196</v>
      </c>
      <c r="R16" s="15">
        <f t="shared" si="5"/>
        <v>7397.5665314719736</v>
      </c>
      <c r="S16" s="17">
        <v>7282.1779999999999</v>
      </c>
      <c r="T16" s="15">
        <f t="shared" si="2"/>
        <v>-115.38853147197369</v>
      </c>
    </row>
    <row r="17" spans="1:20" x14ac:dyDescent="0.25">
      <c r="A17" s="8" t="s">
        <v>18</v>
      </c>
      <c r="B17" s="17">
        <v>1306.8610000000001</v>
      </c>
      <c r="C17" s="18">
        <v>0.98080241704692295</v>
      </c>
      <c r="D17" s="15">
        <f t="shared" si="3"/>
        <v>1446.40964826851</v>
      </c>
      <c r="E17" s="17">
        <v>1451.8679999999999</v>
      </c>
      <c r="F17" s="15">
        <f t="shared" si="0"/>
        <v>5.4583517314899836</v>
      </c>
      <c r="H17" s="8" t="s">
        <v>18</v>
      </c>
      <c r="I17" s="17">
        <v>3724.2620000000002</v>
      </c>
      <c r="J17" s="18">
        <v>0.93458111202354199</v>
      </c>
      <c r="K17" s="15">
        <f t="shared" si="4"/>
        <v>4564.1435233476768</v>
      </c>
      <c r="L17" s="17">
        <v>4564.2560000000003</v>
      </c>
      <c r="M17" s="15">
        <f t="shared" si="1"/>
        <v>0.11247665232349391</v>
      </c>
      <c r="O17" s="8" t="s">
        <v>18</v>
      </c>
      <c r="P17" s="17">
        <v>3643.1080000000002</v>
      </c>
      <c r="Q17" s="18">
        <v>0.91795054130921805</v>
      </c>
      <c r="R17" s="15">
        <f t="shared" si="5"/>
        <v>5111.1147280416781</v>
      </c>
      <c r="S17" s="17">
        <v>5050.0789999999997</v>
      </c>
      <c r="T17" s="15">
        <f t="shared" si="2"/>
        <v>-61.03572804167834</v>
      </c>
    </row>
    <row r="18" spans="1:20" x14ac:dyDescent="0.25">
      <c r="A18" s="8" t="s">
        <v>19</v>
      </c>
      <c r="B18" s="17">
        <v>1215.577</v>
      </c>
      <c r="C18" s="18">
        <v>0.97061512528412397</v>
      </c>
      <c r="D18" s="15">
        <f t="shared" si="3"/>
        <v>1281.7724275443588</v>
      </c>
      <c r="E18" s="17">
        <v>1281.614</v>
      </c>
      <c r="F18" s="15">
        <f t="shared" si="0"/>
        <v>-0.15842754435880124</v>
      </c>
      <c r="H18" s="8" t="s">
        <v>19</v>
      </c>
      <c r="I18" s="17">
        <v>2718.49</v>
      </c>
      <c r="J18" s="18">
        <v>0.90802418269232699</v>
      </c>
      <c r="K18" s="15">
        <f t="shared" si="4"/>
        <v>3480.6249214270206</v>
      </c>
      <c r="L18" s="17">
        <v>3478.89</v>
      </c>
      <c r="M18" s="15">
        <f t="shared" si="1"/>
        <v>-1.7349214270207085</v>
      </c>
      <c r="O18" s="8" t="s">
        <v>19</v>
      </c>
      <c r="P18" s="17">
        <v>3356.991</v>
      </c>
      <c r="Q18" s="18">
        <v>0.87849118092141198</v>
      </c>
      <c r="R18" s="15">
        <f t="shared" si="5"/>
        <v>3344.192960647943</v>
      </c>
      <c r="S18" s="17">
        <v>3252.9380000000001</v>
      </c>
      <c r="T18" s="15">
        <f t="shared" si="2"/>
        <v>-91.25496064794288</v>
      </c>
    </row>
    <row r="19" spans="1:20" x14ac:dyDescent="0.25">
      <c r="A19" s="8" t="s">
        <v>20</v>
      </c>
      <c r="B19" s="17">
        <v>894.03899999999999</v>
      </c>
      <c r="C19" s="18">
        <v>0.95030861905733299</v>
      </c>
      <c r="D19" s="15">
        <f t="shared" si="3"/>
        <v>1179.8574221474996</v>
      </c>
      <c r="E19" s="17">
        <v>1153.78</v>
      </c>
      <c r="F19" s="15">
        <f t="shared" si="0"/>
        <v>-26.077422147499647</v>
      </c>
      <c r="H19" s="8" t="s">
        <v>20</v>
      </c>
      <c r="I19" s="17">
        <v>2062.5880000000002</v>
      </c>
      <c r="J19" s="18">
        <v>0.86089599320378796</v>
      </c>
      <c r="K19" s="15">
        <f t="shared" si="4"/>
        <v>2468.4546604072639</v>
      </c>
      <c r="L19" s="17">
        <v>2523.297</v>
      </c>
      <c r="M19" s="15">
        <f t="shared" si="1"/>
        <v>54.842339592736153</v>
      </c>
      <c r="O19" s="8" t="s">
        <v>20</v>
      </c>
      <c r="P19" s="17">
        <v>2764.6759999999999</v>
      </c>
      <c r="Q19" s="18">
        <v>0.81002064217771297</v>
      </c>
      <c r="R19" s="15">
        <f t="shared" si="5"/>
        <v>2949.0869879325519</v>
      </c>
      <c r="S19" s="17">
        <v>2863.8890000000001</v>
      </c>
      <c r="T19" s="15">
        <f t="shared" si="2"/>
        <v>-85.197987932551769</v>
      </c>
    </row>
    <row r="20" spans="1:20" x14ac:dyDescent="0.25">
      <c r="A20" s="8" t="s">
        <v>21</v>
      </c>
      <c r="B20" s="17">
        <v>699.98599999999999</v>
      </c>
      <c r="C20" s="18">
        <v>0.91582945834743201</v>
      </c>
      <c r="D20" s="15">
        <f t="shared" si="3"/>
        <v>849.61296747339895</v>
      </c>
      <c r="E20" s="17">
        <v>843.69600000000003</v>
      </c>
      <c r="F20" s="15">
        <f t="shared" si="0"/>
        <v>-5.9169674733989268</v>
      </c>
      <c r="H20" s="8" t="s">
        <v>21</v>
      </c>
      <c r="I20" s="17">
        <v>1672.7729999999999</v>
      </c>
      <c r="J20" s="18">
        <v>0.7945238516873</v>
      </c>
      <c r="K20" s="15">
        <f t="shared" si="4"/>
        <v>1775.6737448302147</v>
      </c>
      <c r="L20" s="17">
        <v>1858.1869999999999</v>
      </c>
      <c r="M20" s="15">
        <f t="shared" si="1"/>
        <v>82.513255169785225</v>
      </c>
      <c r="O20" s="8" t="s">
        <v>21</v>
      </c>
      <c r="P20" s="17">
        <v>1944.2239999999999</v>
      </c>
      <c r="Q20" s="18">
        <v>0.73827388362991597</v>
      </c>
      <c r="R20" s="15">
        <f t="shared" si="5"/>
        <v>2239.4446289333109</v>
      </c>
      <c r="S20" s="17">
        <v>2220.0650000000001</v>
      </c>
      <c r="T20" s="15">
        <f t="shared" si="2"/>
        <v>-19.379628933310869</v>
      </c>
    </row>
    <row r="21" spans="1:20" x14ac:dyDescent="0.25">
      <c r="A21" s="8" t="s">
        <v>22</v>
      </c>
      <c r="B21" s="17">
        <v>550.71600000000001</v>
      </c>
      <c r="C21" s="18">
        <v>0.84934034185340102</v>
      </c>
      <c r="D21" s="15">
        <f t="shared" si="3"/>
        <v>641.06779923078557</v>
      </c>
      <c r="E21" s="17">
        <v>628.87</v>
      </c>
      <c r="F21" s="15">
        <f t="shared" si="0"/>
        <v>-12.197799230785563</v>
      </c>
      <c r="H21" s="8" t="s">
        <v>22</v>
      </c>
      <c r="I21" s="17">
        <v>1150.874</v>
      </c>
      <c r="J21" s="18">
        <v>0.69968638949919604</v>
      </c>
      <c r="K21" s="15">
        <f t="shared" si="4"/>
        <v>1329.0580469585198</v>
      </c>
      <c r="L21" s="17">
        <v>1394.1980000000001</v>
      </c>
      <c r="M21" s="15">
        <f t="shared" si="1"/>
        <v>65.139953041480339</v>
      </c>
      <c r="O21" s="8" t="s">
        <v>22</v>
      </c>
      <c r="P21" s="17">
        <v>1277.2529999999999</v>
      </c>
      <c r="Q21" s="18">
        <v>0.68428487452985198</v>
      </c>
      <c r="R21" s="15">
        <f t="shared" si="5"/>
        <v>1435.3698031264896</v>
      </c>
      <c r="S21" s="17">
        <v>1476.6980000000001</v>
      </c>
      <c r="T21" s="15">
        <f t="shared" si="2"/>
        <v>41.328196873510478</v>
      </c>
    </row>
    <row r="22" spans="1:20" x14ac:dyDescent="0.25">
      <c r="A22" s="8" t="s">
        <v>23</v>
      </c>
      <c r="B22" s="17">
        <v>829.86500000000001</v>
      </c>
      <c r="C22" s="18">
        <v>0.55480273495054599</v>
      </c>
      <c r="D22" s="15">
        <f t="shared" si="3"/>
        <v>467.74531570413762</v>
      </c>
      <c r="E22" s="17">
        <v>938.12000000000012</v>
      </c>
      <c r="F22" s="15">
        <f>+E22-D22-D23</f>
        <v>9.9633126561276413</v>
      </c>
      <c r="H22" s="8" t="s">
        <v>23</v>
      </c>
      <c r="I22" s="17">
        <v>1098.7360000000001</v>
      </c>
      <c r="J22" s="18">
        <v>0.48493887429029903</v>
      </c>
      <c r="K22" s="15">
        <f t="shared" si="4"/>
        <v>805.25087382849779</v>
      </c>
      <c r="L22" s="17">
        <v>1477.8120000000001</v>
      </c>
      <c r="M22" s="15">
        <f>+L22-K22-K23</f>
        <v>139.74132718927626</v>
      </c>
      <c r="O22" s="8" t="s">
        <v>23</v>
      </c>
      <c r="P22" s="17">
        <v>1148.9299999999998</v>
      </c>
      <c r="Q22" s="18">
        <v>0.51001512879539601</v>
      </c>
      <c r="R22" s="15">
        <f t="shared" si="5"/>
        <v>874.004908847877</v>
      </c>
      <c r="S22" s="17">
        <v>1560.9209999999998</v>
      </c>
      <c r="T22" s="15">
        <f>+S22-R22-R23</f>
        <v>100.94440922522858</v>
      </c>
    </row>
    <row r="23" spans="1:20" x14ac:dyDescent="0.25">
      <c r="A23" s="8" t="s">
        <v>25</v>
      </c>
      <c r="B23" s="17"/>
      <c r="C23" s="18"/>
      <c r="D23" s="15">
        <f t="shared" si="3"/>
        <v>460.41137163973485</v>
      </c>
      <c r="E23" s="12"/>
      <c r="F23" s="15"/>
      <c r="H23" s="8" t="s">
        <v>25</v>
      </c>
      <c r="I23" s="17"/>
      <c r="J23" s="18"/>
      <c r="K23" s="15">
        <f t="shared" si="4"/>
        <v>532.81979898222608</v>
      </c>
      <c r="L23" s="12"/>
      <c r="M23" s="15"/>
      <c r="O23" s="8" t="s">
        <v>25</v>
      </c>
      <c r="P23" s="17"/>
      <c r="Q23" s="18"/>
      <c r="R23" s="15">
        <f t="shared" si="5"/>
        <v>585.97168192689423</v>
      </c>
      <c r="S23" s="12"/>
      <c r="T23" s="15"/>
    </row>
    <row r="24" spans="1:20" x14ac:dyDescent="0.25">
      <c r="B24" s="9">
        <f>SUM(B6:B23)</f>
        <v>22120.064000000006</v>
      </c>
      <c r="D24" s="16">
        <f>SUM(D6:D23)</f>
        <v>22967.638571394538</v>
      </c>
      <c r="F24" s="16">
        <f>SUM(F6:F23)</f>
        <v>831.91742860545833</v>
      </c>
      <c r="H24" s="8"/>
      <c r="I24" s="9">
        <f>SUM(I6:I23)</f>
        <v>67208.808000000005</v>
      </c>
      <c r="K24" s="16">
        <f>SUM(K6:K23)</f>
        <v>67890.742037887539</v>
      </c>
      <c r="M24" s="16">
        <f>SUM(M6:M23)</f>
        <v>766.85796211248044</v>
      </c>
      <c r="P24" s="9">
        <f>SUM(P6:P23)</f>
        <v>152149.10200000001</v>
      </c>
      <c r="R24" s="16">
        <f>SUM(R6:R23)</f>
        <v>163498.36705169824</v>
      </c>
      <c r="T24" s="16">
        <f>SUM(T6:T23)</f>
        <v>-2297.4810516981952</v>
      </c>
    </row>
    <row r="25" spans="1:20" ht="30" x14ac:dyDescent="0.25">
      <c r="E25" s="9" t="s">
        <v>39</v>
      </c>
      <c r="F25" s="11">
        <f>+F24/5</f>
        <v>166.38348572109166</v>
      </c>
      <c r="H25" s="8"/>
      <c r="I25" s="9"/>
      <c r="J25" s="10"/>
      <c r="K25" s="10"/>
      <c r="L25" s="9" t="s">
        <v>39</v>
      </c>
      <c r="M25" s="11">
        <f>+M24/5</f>
        <v>153.37159242249609</v>
      </c>
      <c r="S25" s="9" t="s">
        <v>39</v>
      </c>
      <c r="T25" s="11">
        <f>+T24/5</f>
        <v>-459.49621033963905</v>
      </c>
    </row>
    <row r="26" spans="1:20" x14ac:dyDescent="0.25">
      <c r="H26" s="8"/>
      <c r="I26" s="9"/>
      <c r="J26" s="10"/>
      <c r="K26" s="10"/>
      <c r="L26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 data</vt:lpstr>
      <vt:lpstr>net migration estimate</vt:lpstr>
      <vt:lpstr>net migration estimate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Lattes</dc:creator>
  <cp:lastModifiedBy>cmu_av_team</cp:lastModifiedBy>
  <dcterms:created xsi:type="dcterms:W3CDTF">2019-02-01T17:16:42Z</dcterms:created>
  <dcterms:modified xsi:type="dcterms:W3CDTF">2019-02-07T09:24:55Z</dcterms:modified>
</cp:coreProperties>
</file>